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E1B" lockStructure="1"/>
  <bookViews>
    <workbookView xWindow="0" yWindow="120" windowWidth="15195" windowHeight="8700"/>
  </bookViews>
  <sheets>
    <sheet name="Rechner" sheetId="1" r:id="rId1"/>
    <sheet name="Hamburg" sheetId="2" r:id="rId2"/>
  </sheets>
  <definedNames>
    <definedName name="_xlnm._FilterDatabase" localSheetId="1" hidden="1">Hamburg!$A$10:$M$10</definedName>
    <definedName name="_xlnm._FilterDatabase" localSheetId="0" hidden="1">Rechner!$A$8:$L$8</definedName>
    <definedName name="_xlnm.Print_Area" localSheetId="1">Hamburg!$A$1:$M$57</definedName>
    <definedName name="_xlnm.Print_Area" localSheetId="0">Rechner!$A$1:$L$49</definedName>
  </definedNames>
  <calcPr calcId="144525"/>
</workbook>
</file>

<file path=xl/calcChain.xml><?xml version="1.0" encoding="utf-8"?>
<calcChain xmlns="http://schemas.openxmlformats.org/spreadsheetml/2006/main">
  <c r="A4" i="2" l="1"/>
  <c r="A4" i="1"/>
  <c r="D8" i="2"/>
  <c r="G8" i="2"/>
  <c r="C11" i="2"/>
  <c r="D11" i="2" s="1"/>
  <c r="G11" i="2"/>
  <c r="F11" i="2" s="1"/>
  <c r="C12" i="2"/>
  <c r="D12" i="2" s="1"/>
  <c r="F12" i="2"/>
  <c r="G12" i="2"/>
  <c r="C13" i="2"/>
  <c r="D13" i="2" s="1"/>
  <c r="F13" i="2"/>
  <c r="G13" i="2"/>
  <c r="C14" i="2"/>
  <c r="D14" i="2" s="1"/>
  <c r="F14" i="2"/>
  <c r="G14" i="2"/>
  <c r="C15" i="2"/>
  <c r="D15" i="2" s="1"/>
  <c r="F15" i="2"/>
  <c r="G15" i="2"/>
  <c r="C16" i="2"/>
  <c r="D16" i="2" s="1"/>
  <c r="F16" i="2"/>
  <c r="G16" i="2"/>
  <c r="C17" i="2"/>
  <c r="D17" i="2" s="1"/>
  <c r="F17" i="2"/>
  <c r="G17" i="2"/>
  <c r="C18" i="2"/>
  <c r="D18" i="2" s="1"/>
  <c r="F18" i="2"/>
  <c r="G18" i="2"/>
  <c r="C19" i="2"/>
  <c r="D19" i="2" s="1"/>
  <c r="F19" i="2"/>
  <c r="G19" i="2"/>
  <c r="C20" i="2"/>
  <c r="D20" i="2" s="1"/>
  <c r="F20" i="2"/>
  <c r="G20" i="2"/>
  <c r="C21" i="2"/>
  <c r="D21" i="2" s="1"/>
  <c r="F21" i="2"/>
  <c r="G21" i="2"/>
  <c r="C22" i="2"/>
  <c r="D22" i="2" s="1"/>
  <c r="F22" i="2"/>
  <c r="G22" i="2"/>
  <c r="C23" i="2"/>
  <c r="D23" i="2" s="1"/>
  <c r="F23" i="2"/>
  <c r="G23" i="2"/>
  <c r="C24" i="2"/>
  <c r="D24" i="2" s="1"/>
  <c r="F24" i="2"/>
  <c r="G24" i="2"/>
  <c r="C25" i="2"/>
  <c r="D25" i="2" s="1"/>
  <c r="F25" i="2"/>
  <c r="G25" i="2"/>
  <c r="C26" i="2"/>
  <c r="D26" i="2" s="1"/>
  <c r="F26" i="2"/>
  <c r="G26" i="2"/>
  <c r="C27" i="2"/>
  <c r="D27" i="2" s="1"/>
  <c r="F27" i="2"/>
  <c r="G27" i="2"/>
  <c r="C28" i="2"/>
  <c r="D28" i="2" s="1"/>
  <c r="F28" i="2"/>
  <c r="G28" i="2"/>
  <c r="C29" i="2"/>
  <c r="D29" i="2" s="1"/>
  <c r="F29" i="2"/>
  <c r="G29" i="2"/>
  <c r="C30" i="2"/>
  <c r="D30" i="2" s="1"/>
  <c r="F30" i="2"/>
  <c r="G30" i="2"/>
  <c r="C31" i="2"/>
  <c r="D31" i="2" s="1"/>
  <c r="F31" i="2"/>
  <c r="G31" i="2"/>
  <c r="C32" i="2"/>
  <c r="D32" i="2" s="1"/>
  <c r="F32" i="2"/>
  <c r="G32" i="2"/>
  <c r="C33" i="2"/>
  <c r="D33" i="2" s="1"/>
  <c r="F33" i="2"/>
  <c r="G33" i="2"/>
  <c r="C34" i="2"/>
  <c r="D34" i="2" s="1"/>
  <c r="F34" i="2"/>
  <c r="G34" i="2"/>
  <c r="C35" i="2"/>
  <c r="D35" i="2" s="1"/>
  <c r="F35" i="2"/>
  <c r="G35" i="2"/>
  <c r="C36" i="2"/>
  <c r="D36" i="2" s="1"/>
  <c r="F36" i="2"/>
  <c r="G36" i="2"/>
  <c r="C37" i="2"/>
  <c r="D37" i="2" s="1"/>
  <c r="F37" i="2"/>
  <c r="G37" i="2"/>
  <c r="C38" i="2"/>
  <c r="D38" i="2" s="1"/>
  <c r="F38" i="2"/>
  <c r="G38" i="2"/>
  <c r="C39" i="2"/>
  <c r="D39" i="2" s="1"/>
  <c r="F39" i="2"/>
  <c r="G39" i="2"/>
  <c r="C40" i="2"/>
  <c r="D40" i="2" s="1"/>
  <c r="F40" i="2"/>
  <c r="G40" i="2"/>
  <c r="C41" i="2"/>
  <c r="D41" i="2" s="1"/>
  <c r="F41" i="2"/>
  <c r="G41" i="2"/>
  <c r="C42" i="2"/>
  <c r="D42" i="2" s="1"/>
  <c r="F42" i="2"/>
  <c r="G42" i="2"/>
  <c r="C43" i="2"/>
  <c r="D43" i="2" s="1"/>
  <c r="F43" i="2"/>
  <c r="G43" i="2"/>
  <c r="C44" i="2"/>
  <c r="D44" i="2" s="1"/>
  <c r="F44" i="2"/>
  <c r="G44" i="2"/>
  <c r="C45" i="2"/>
  <c r="D45" i="2" s="1"/>
  <c r="F45" i="2"/>
  <c r="G45" i="2"/>
  <c r="C46" i="2"/>
  <c r="D46" i="2" s="1"/>
  <c r="F46" i="2"/>
  <c r="G46" i="2"/>
  <c r="C47" i="2"/>
  <c r="D47" i="2" s="1"/>
  <c r="F47" i="2"/>
  <c r="G47" i="2"/>
  <c r="C48" i="2"/>
  <c r="D48" i="2" s="1"/>
  <c r="F48" i="2"/>
  <c r="G48" i="2"/>
  <c r="C49" i="2"/>
  <c r="D49" i="2" s="1"/>
  <c r="F49" i="2"/>
  <c r="G49" i="2"/>
  <c r="C50" i="2"/>
  <c r="D50" i="2" s="1"/>
  <c r="F50" i="2"/>
  <c r="G50" i="2"/>
  <c r="C51" i="2"/>
  <c r="D51" i="2" s="1"/>
  <c r="F51" i="2"/>
  <c r="G51" i="2"/>
  <c r="C52" i="2"/>
  <c r="D52" i="2" s="1"/>
  <c r="F52" i="2"/>
  <c r="G52" i="2"/>
  <c r="C53" i="2"/>
  <c r="D53" i="2" s="1"/>
  <c r="F53" i="2"/>
  <c r="G53" i="2"/>
  <c r="C54" i="2"/>
  <c r="D54" i="2" s="1"/>
  <c r="F54" i="2"/>
  <c r="G54" i="2"/>
  <c r="C55" i="2"/>
  <c r="D55" i="2" s="1"/>
  <c r="F55" i="2"/>
  <c r="G55" i="2"/>
  <c r="C56" i="2"/>
  <c r="D56" i="2" s="1"/>
  <c r="F56" i="2"/>
  <c r="G56" i="2"/>
  <c r="E11" i="1"/>
  <c r="F11" i="1"/>
  <c r="E12" i="1"/>
  <c r="F12" i="1"/>
  <c r="E13" i="1"/>
  <c r="F13" i="1"/>
  <c r="D16" i="1"/>
  <c r="F16" i="1"/>
  <c r="D17" i="1"/>
  <c r="F17" i="1"/>
  <c r="D18" i="1"/>
  <c r="F18" i="1"/>
  <c r="D21" i="1"/>
  <c r="E21" i="1"/>
  <c r="D22" i="1"/>
  <c r="E22" i="1"/>
  <c r="D23" i="1"/>
  <c r="E23" i="1"/>
  <c r="C26" i="1"/>
  <c r="F26" i="1"/>
  <c r="C27" i="1"/>
  <c r="F27" i="1"/>
  <c r="C28" i="1"/>
  <c r="F28" i="1"/>
  <c r="C31" i="1"/>
  <c r="E31" i="1"/>
  <c r="C32" i="1"/>
  <c r="E32" i="1"/>
  <c r="C33" i="1"/>
  <c r="E33" i="1"/>
  <c r="K36" i="1"/>
  <c r="K37" i="1"/>
  <c r="K38" i="1"/>
  <c r="J41" i="1"/>
  <c r="J42" i="1"/>
  <c r="J43" i="1"/>
  <c r="I46" i="1"/>
  <c r="I47" i="1"/>
  <c r="I48" i="1"/>
</calcChain>
</file>

<file path=xl/sharedStrings.xml><?xml version="1.0" encoding="utf-8"?>
<sst xmlns="http://schemas.openxmlformats.org/spreadsheetml/2006/main" count="113" uniqueCount="78">
  <si>
    <t>Rechner für Laufzeiten und Body-Mass-Index</t>
  </si>
  <si>
    <t>Laufen
Strecke
[km]</t>
  </si>
  <si>
    <t>Laufen
Zeit
[TT hh:mm:ss]</t>
  </si>
  <si>
    <t>Laufen
Schnitt
[mm:ss/km]</t>
  </si>
  <si>
    <t>Laufen
Schnitt
[km/h]</t>
  </si>
  <si>
    <t>Größe
[m]</t>
  </si>
  <si>
    <t>Gewicht
[kg]</t>
  </si>
  <si>
    <t>Body-
Mass-
Index
[BMI]</t>
  </si>
  <si>
    <t>Laufzeiten / Vorgaben: Strecke und Zeit</t>
  </si>
  <si>
    <t>Laufzeiten / Vorgaben: Strecke und Durchschnittstempo in hh:mm:ss je Kilometer</t>
  </si>
  <si>
    <t>Laufzeiten / Vorgaben: Strecke und Durchschnittstempo in km/h</t>
  </si>
  <si>
    <t>Laufzeiten / Vorgaben: Zeit und Durchschnittstempo in hh:mm:ss je Kilometer</t>
  </si>
  <si>
    <t>Laufzeiten / Vorgaben: Zeit und Durchschnittstempo in km/h</t>
  </si>
  <si>
    <t>Body-Mass-Index / Vorgaben: Größe und Gewicht</t>
  </si>
  <si>
    <t>Body-Mass-Index / Vorgaben: Größe und BMI</t>
  </si>
  <si>
    <t>Body-Mass-Index / Vorgaben: Gewicht und BMI</t>
  </si>
  <si>
    <t>Schnelleres
Lauftempo
[mm:ss]</t>
  </si>
  <si>
    <t>Schnelleres
Lauftempo
[km/h]</t>
  </si>
  <si>
    <t>Langsameres
Lauftempo
[mm:ss]</t>
  </si>
  <si>
    <t>Langsameres
Lauftempo
[km/h]</t>
  </si>
  <si>
    <t>Uhrzeit
beim Überqueren der Startlinie
[hh:mm]</t>
  </si>
  <si>
    <t>Vorgaben:</t>
  </si>
  <si>
    <t>Uhr</t>
  </si>
  <si>
    <t>Strecken-Kilometer
[km]</t>
  </si>
  <si>
    <t>Laufzeit
bei schnellerem
Lauftempo
[hh:mm:ss]</t>
  </si>
  <si>
    <t>Uhrzeit
bei
schnellerem
Lauftempo
[hh:mm:ss]</t>
  </si>
  <si>
    <t>Tatsächliche
Uhrzeit am
Treffpunkt
[hh:mm:ss]</t>
  </si>
  <si>
    <t>Uhrzeit
bei
langsamerem
Lauftempo
[hh:mm:ss]</t>
  </si>
  <si>
    <t>Laufzeit
bei
langsamerem
Lauftempo
[hh:mm:ss]</t>
  </si>
  <si>
    <t>Treffpunkt
[Ortsbezeichung]</t>
  </si>
  <si>
    <t>Treffpunkt
Straßenseite
in
Laufrichtung
[rechts/links]</t>
  </si>
  <si>
    <t>Fans
[Namen]</t>
  </si>
  <si>
    <t>Start: Messe / Karolinenstraße</t>
  </si>
  <si>
    <t>Glacis-Chaussee / Millerntor</t>
  </si>
  <si>
    <t>Reeperbahn</t>
  </si>
  <si>
    <t>Königstraße</t>
  </si>
  <si>
    <t>links</t>
  </si>
  <si>
    <t>Siebert &amp; Hänsel</t>
  </si>
  <si>
    <t>Holländische Reihe</t>
  </si>
  <si>
    <t>Bernadottestraße</t>
  </si>
  <si>
    <t>Elbchaussee</t>
  </si>
  <si>
    <t>Palmaille</t>
  </si>
  <si>
    <t>St. Pauli Fischmarkt</t>
  </si>
  <si>
    <t>Landungsbrücken</t>
  </si>
  <si>
    <t>Otto-Sill-Brücke</t>
  </si>
  <si>
    <t>Dovenfleet</t>
  </si>
  <si>
    <t>Glockengießerwall</t>
  </si>
  <si>
    <t>rechts</t>
  </si>
  <si>
    <t>Böttcher</t>
  </si>
  <si>
    <t>Jungfernstieg</t>
  </si>
  <si>
    <t>Kennedybrücke</t>
  </si>
  <si>
    <t>An der Alster</t>
  </si>
  <si>
    <t>Böttcher &amp; Hänsel</t>
  </si>
  <si>
    <t>Schöne Aussicht</t>
  </si>
  <si>
    <t>Karlstraße</t>
  </si>
  <si>
    <t>Schleidenstraße</t>
  </si>
  <si>
    <t>Saarlandstraße</t>
  </si>
  <si>
    <t>Alte Wöhr</t>
  </si>
  <si>
    <t>Siebert Hänsel Böttcher</t>
  </si>
  <si>
    <t>Fuhlsbüttler Straße</t>
  </si>
  <si>
    <t>Hebebrandstraße</t>
  </si>
  <si>
    <t>Sydneystraße</t>
  </si>
  <si>
    <t>Bebelallee</t>
  </si>
  <si>
    <t>Rathenaustraße</t>
  </si>
  <si>
    <t>Im Grünen Grunde</t>
  </si>
  <si>
    <t>Maienweg</t>
  </si>
  <si>
    <t>Alsterkrugchaussee</t>
  </si>
  <si>
    <t>Rosenbrook</t>
  </si>
  <si>
    <t>Tarpenbekstraße</t>
  </si>
  <si>
    <t>Eppendorfer Baum</t>
  </si>
  <si>
    <t>Klosterstern</t>
  </si>
  <si>
    <t>Rothenbaumchaussee</t>
  </si>
  <si>
    <t>Esplanade</t>
  </si>
  <si>
    <t>Musikhalle</t>
  </si>
  <si>
    <t>Karolinenstraße</t>
  </si>
  <si>
    <t>Ziel: Messe / Karolinenstraße</t>
  </si>
  <si>
    <t>Treffpunkte und Uhrzeiten an der Laufstrecke beim Marathon</t>
  </si>
  <si>
    <t>Marathon-Rechner von Christian Geissler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</si>
</sst>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02" formatCode="hh\:mm\:ss"/>
    <numFmt numFmtId="203" formatCode="#,##0.000"/>
    <numFmt numFmtId="207" formatCode="0.0"/>
    <numFmt numFmtId="222" formatCode="0.000"/>
    <numFmt numFmtId="223" formatCode="hh\:mm"/>
  </numFmts>
  <fonts count="3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wrapText="1"/>
    </xf>
    <xf numFmtId="0" fontId="1" fillId="0" borderId="2" xfId="0" applyFont="1" applyBorder="1" applyAlignment="1" applyProtection="1">
      <alignment horizontal="center" vertical="center" wrapText="1"/>
    </xf>
    <xf numFmtId="203" fontId="0" fillId="2" borderId="3" xfId="0" applyNumberFormat="1" applyFill="1" applyBorder="1" applyAlignment="1" applyProtection="1">
      <alignment horizontal="center" vertical="center"/>
      <protection locked="0"/>
    </xf>
    <xf numFmtId="202" fontId="0" fillId="2" borderId="3" xfId="0" applyNumberFormat="1" applyFill="1" applyBorder="1" applyAlignment="1" applyProtection="1">
      <alignment horizontal="center" vertical="center"/>
      <protection locked="0"/>
    </xf>
    <xf numFmtId="45" fontId="0" fillId="3" borderId="3" xfId="0" applyNumberFormat="1" applyFill="1" applyBorder="1" applyAlignment="1">
      <alignment horizontal="center" vertical="center"/>
    </xf>
    <xf numFmtId="203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 applyProtection="1">
      <alignment horizontal="center" wrapText="1"/>
    </xf>
    <xf numFmtId="207" fontId="0" fillId="0" borderId="3" xfId="0" applyNumberForma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202" fontId="0" fillId="3" borderId="3" xfId="0" applyNumberFormat="1" applyFill="1" applyBorder="1" applyAlignment="1" applyProtection="1">
      <alignment horizontal="center" vertical="center"/>
    </xf>
    <xf numFmtId="45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wrapText="1"/>
    </xf>
    <xf numFmtId="203" fontId="0" fillId="3" borderId="3" xfId="0" applyNumberFormat="1" applyFill="1" applyBorder="1" applyAlignment="1" applyProtection="1">
      <alignment horizontal="center" vertical="center"/>
    </xf>
    <xf numFmtId="2" fontId="0" fillId="2" borderId="3" xfId="0" applyNumberFormat="1" applyFill="1" applyBorder="1" applyAlignment="1" applyProtection="1">
      <alignment horizontal="center" wrapText="1"/>
      <protection locked="0"/>
    </xf>
    <xf numFmtId="2" fontId="0" fillId="3" borderId="3" xfId="0" applyNumberForma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wrapText="1"/>
    </xf>
    <xf numFmtId="0" fontId="2" fillId="3" borderId="7" xfId="0" applyFont="1" applyFill="1" applyBorder="1" applyAlignment="1" applyProtection="1">
      <alignment horizontal="right" vertical="center"/>
    </xf>
    <xf numFmtId="203" fontId="0" fillId="0" borderId="3" xfId="0" applyNumberFormat="1" applyFill="1" applyBorder="1" applyAlignment="1" applyProtection="1">
      <alignment horizontal="center" vertical="center"/>
    </xf>
    <xf numFmtId="223" fontId="0" fillId="2" borderId="3" xfId="0" applyNumberFormat="1" applyFill="1" applyBorder="1" applyAlignment="1" applyProtection="1">
      <alignment horizontal="right" vertical="center"/>
      <protection locked="0"/>
    </xf>
    <xf numFmtId="202" fontId="0" fillId="0" borderId="3" xfId="0" applyNumberFormat="1" applyFill="1" applyBorder="1" applyAlignment="1" applyProtection="1">
      <alignment horizontal="center" vertical="center"/>
    </xf>
    <xf numFmtId="207" fontId="0" fillId="0" borderId="7" xfId="0" applyNumberForma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wrapText="1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07" fontId="0" fillId="2" borderId="7" xfId="0" applyNumberFormat="1" applyFill="1" applyBorder="1" applyAlignment="1" applyProtection="1">
      <alignment horizontal="center" vertical="center" wrapText="1"/>
      <protection locked="0"/>
    </xf>
    <xf numFmtId="222" fontId="0" fillId="2" borderId="3" xfId="0" applyNumberFormat="1" applyFill="1" applyBorder="1" applyAlignment="1" applyProtection="1">
      <alignment horizontal="center" wrapText="1"/>
      <protection locked="0"/>
    </xf>
    <xf numFmtId="222" fontId="0" fillId="3" borderId="3" xfId="0" applyNumberFormat="1" applyFill="1" applyBorder="1" applyAlignment="1" applyProtection="1">
      <alignment horizontal="center" wrapText="1"/>
    </xf>
    <xf numFmtId="0" fontId="0" fillId="0" borderId="7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12" xfId="0" applyBorder="1" applyAlignment="1" applyProtection="1"/>
    <xf numFmtId="0" fontId="0" fillId="0" borderId="2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 applyProtection="1">
      <alignment wrapText="1"/>
    </xf>
    <xf numFmtId="203" fontId="0" fillId="3" borderId="7" xfId="0" applyNumberFormat="1" applyFill="1" applyBorder="1" applyAlignment="1" applyProtection="1">
      <alignment horizontal="left" vertical="center"/>
    </xf>
    <xf numFmtId="203" fontId="0" fillId="3" borderId="2" xfId="0" applyNumberForma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66" workbookViewId="0">
      <pane ySplit="9" topLeftCell="A10" activePane="bottomLeft" state="frozen"/>
      <selection pane="bottomLeft" activeCell="C11" sqref="C11"/>
    </sheetView>
  </sheetViews>
  <sheetFormatPr baseColWidth="10" defaultRowHeight="12.75" x14ac:dyDescent="0.2"/>
  <cols>
    <col min="1" max="1" width="3.7109375" customWidth="1"/>
    <col min="2" max="3" width="10.7109375" customWidth="1"/>
    <col min="4" max="4" width="12.7109375" customWidth="1"/>
    <col min="5" max="6" width="10.7109375" customWidth="1"/>
    <col min="7" max="7" width="4.7109375" customWidth="1"/>
    <col min="8" max="8" width="20.7109375" customWidth="1"/>
    <col min="9" max="11" width="10.7109375" customWidth="1"/>
    <col min="12" max="12" width="2.7109375" customWidth="1"/>
  </cols>
  <sheetData>
    <row r="1" spans="1:12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27.95" customHeight="1" x14ac:dyDescent="0.2">
      <c r="A2" s="35" t="s">
        <v>77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2" ht="12.7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2.75" customHeight="1" x14ac:dyDescent="0.2">
      <c r="A4" s="52" t="str">
        <f ca="1">"© 2001 - "&amp;YEAR(TODAY()) &amp;"  by Christian Geissler   -   www.geissler-heubach.de   -   christian@geissler-heubach.de"</f>
        <v>© 2001 - 2011  by Christian Geissler   -   www.geissler-heubach.de   -   christian@geissler-heubach.de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ht="12.75" customHeight="1" x14ac:dyDescent="0.2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27.95" customHeight="1" x14ac:dyDescent="0.2">
      <c r="A6" s="35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2.75" customHeight="1" x14ac:dyDescent="0.2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ht="51" customHeight="1" x14ac:dyDescent="0.2">
      <c r="A8" s="1"/>
      <c r="B8" s="2"/>
      <c r="C8" s="3" t="s">
        <v>1</v>
      </c>
      <c r="D8" s="3" t="s">
        <v>2</v>
      </c>
      <c r="E8" s="3" t="s">
        <v>3</v>
      </c>
      <c r="F8" s="3" t="s">
        <v>4</v>
      </c>
      <c r="G8" s="33"/>
      <c r="H8" s="34"/>
      <c r="I8" s="4" t="s">
        <v>5</v>
      </c>
      <c r="J8" s="4" t="s">
        <v>6</v>
      </c>
      <c r="K8" s="4" t="s">
        <v>7</v>
      </c>
      <c r="L8" s="5"/>
    </row>
    <row r="9" spans="1:12" ht="20.100000000000001" customHeight="1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  <row r="10" spans="1:12" ht="20.100000000000001" customHeight="1" x14ac:dyDescent="0.2">
      <c r="A10" s="35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</row>
    <row r="11" spans="1:12" ht="20.100000000000001" customHeight="1" x14ac:dyDescent="0.2">
      <c r="A11" s="1"/>
      <c r="B11" s="6"/>
      <c r="C11" s="7">
        <v>25</v>
      </c>
      <c r="D11" s="8">
        <v>8.3333333333333329E-2</v>
      </c>
      <c r="E11" s="9">
        <f>IF(ISBLANK(C11),"Strecke?",IF(ISBLANK(D11),"Zeit?",IF(C11=0,"Strecke?!",IF(D11=0,"Zeit?!",D11/C11))))</f>
        <v>3.3333333333333331E-3</v>
      </c>
      <c r="F11" s="10">
        <f>IF(ISBLANK(C11),"Strecke?",IF(ISBLANK(D11),"Zeit?",IF(C11=0,"Strecke?!",IF(D11=0,"Zeit?!",C11/D11/24))))</f>
        <v>12.5</v>
      </c>
      <c r="G11" s="33"/>
      <c r="H11" s="34"/>
      <c r="I11" s="11"/>
      <c r="J11" s="12"/>
      <c r="K11" s="11"/>
      <c r="L11" s="13"/>
    </row>
    <row r="12" spans="1:12" ht="20.100000000000001" customHeight="1" x14ac:dyDescent="0.2">
      <c r="A12" s="1"/>
      <c r="B12" s="6"/>
      <c r="C12" s="7">
        <v>23</v>
      </c>
      <c r="D12" s="8">
        <v>8.3333333333333329E-2</v>
      </c>
      <c r="E12" s="9">
        <f>IF(ISBLANK(C12),"Strecke?",IF(ISBLANK(D12),"Zeit?",IF(C12=0,"Strecke?!",IF(D12=0,"Zeit?!",D12/C12))))</f>
        <v>3.6231884057971011E-3</v>
      </c>
      <c r="F12" s="10">
        <f>IF(ISBLANK(C12),"Strecke?",IF(ISBLANK(D12),"Zeit?",IF(C12=0,"Strecke?!",IF(D12=0,"Zeit?!",C12/D12/24))))</f>
        <v>11.5</v>
      </c>
      <c r="G12" s="33"/>
      <c r="H12" s="34"/>
      <c r="I12" s="11"/>
      <c r="J12" s="12"/>
      <c r="K12" s="11"/>
      <c r="L12" s="13"/>
    </row>
    <row r="13" spans="1:12" ht="20.100000000000001" customHeight="1" x14ac:dyDescent="0.2">
      <c r="A13" s="1"/>
      <c r="B13" s="6"/>
      <c r="C13" s="7">
        <v>21</v>
      </c>
      <c r="D13" s="8">
        <v>8.3333333333333329E-2</v>
      </c>
      <c r="E13" s="9">
        <f>IF(ISBLANK(C13),"Strecke?",IF(ISBLANK(D13),"Zeit?",IF(C13=0,"Strecke?!",IF(D13=0,"Zeit?!",D13/C13))))</f>
        <v>3.968253968253968E-3</v>
      </c>
      <c r="F13" s="10">
        <f>IF(ISBLANK(C13),"Strecke?",IF(ISBLANK(D13),"Zeit?",IF(C13=0,"Strecke?!",IF(D13=0,"Zeit?!",C13/D13/24))))</f>
        <v>10.5</v>
      </c>
      <c r="G13" s="33"/>
      <c r="H13" s="34"/>
      <c r="I13" s="11"/>
      <c r="J13" s="12"/>
      <c r="K13" s="11"/>
      <c r="L13" s="13"/>
    </row>
    <row r="14" spans="1:12" ht="20.100000000000001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20.100000000000001" customHeight="1" x14ac:dyDescent="0.2">
      <c r="A15" s="35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7"/>
    </row>
    <row r="16" spans="1:12" ht="20.100000000000001" customHeight="1" x14ac:dyDescent="0.2">
      <c r="A16" s="1"/>
      <c r="B16" s="6"/>
      <c r="C16" s="7">
        <v>18.100000000000001</v>
      </c>
      <c r="D16" s="14">
        <f>IF(ISBLANK(C16),"Strecke?",IF(ISBLANK(E16),"Tempo?",IF(C16=0,"Strecke?!",IF(E16=0,"Tempo?!",C16*E16))))</f>
        <v>5.3420138888888892E-2</v>
      </c>
      <c r="E16" s="15">
        <v>2.9513888888888888E-3</v>
      </c>
      <c r="F16" s="10">
        <f>IF(ISBLANK(C16),"Strecke?",IF(ISBLANK(E16),"Tempo?",IF(C16=0,"Strecke?!",IF(E16=0,"Tempo?!",1/(E16*24)))))</f>
        <v>14.117647058823529</v>
      </c>
      <c r="G16" s="33"/>
      <c r="H16" s="34"/>
      <c r="I16" s="11"/>
      <c r="J16" s="12"/>
      <c r="K16" s="11"/>
      <c r="L16" s="13"/>
    </row>
    <row r="17" spans="1:12" ht="20.100000000000001" customHeight="1" x14ac:dyDescent="0.2">
      <c r="A17" s="1"/>
      <c r="B17" s="6"/>
      <c r="C17" s="7">
        <v>18.100000000000001</v>
      </c>
      <c r="D17" s="14">
        <f>IF(ISBLANK(C17),"Strecke?",IF(ISBLANK(E17),"Tempo?",IF(C17=0,"Strecke?!",IF(E17=0,"Tempo?!",C17*E17))))</f>
        <v>5.6562500000000009E-2</v>
      </c>
      <c r="E17" s="15">
        <v>3.1250000000000002E-3</v>
      </c>
      <c r="F17" s="10">
        <f>IF(ISBLANK(C17),"Strecke?",IF(ISBLANK(E17),"Tempo?",IF(C17=0,"Strecke?!",IF(E17=0,"Tempo?!",1/(E17*24)))))</f>
        <v>13.333333333333332</v>
      </c>
      <c r="G17" s="33"/>
      <c r="H17" s="34"/>
      <c r="I17" s="11"/>
      <c r="J17" s="12"/>
      <c r="K17" s="11"/>
      <c r="L17" s="13"/>
    </row>
    <row r="18" spans="1:12" ht="20.100000000000001" customHeight="1" x14ac:dyDescent="0.2">
      <c r="A18" s="1"/>
      <c r="B18" s="6"/>
      <c r="C18" s="7">
        <v>18.100000000000001</v>
      </c>
      <c r="D18" s="14">
        <f>IF(ISBLANK(C18),"Strecke?",IF(ISBLANK(E18),"Tempo?",IF(C18=0,"Strecke?!",IF(E18=0,"Tempo?!",C18*E18))))</f>
        <v>5.9704861111111118E-2</v>
      </c>
      <c r="E18" s="15">
        <v>3.2986111111111111E-3</v>
      </c>
      <c r="F18" s="10">
        <f>IF(ISBLANK(C18),"Strecke?",IF(ISBLANK(E18),"Tempo?",IF(C18=0,"Strecke?!",IF(E18=0,"Tempo?!",1/(E18*24)))))</f>
        <v>12.631578947368421</v>
      </c>
      <c r="G18" s="33"/>
      <c r="H18" s="34"/>
      <c r="I18" s="11"/>
      <c r="J18" s="12"/>
      <c r="K18" s="11"/>
      <c r="L18" s="13"/>
    </row>
    <row r="19" spans="1:12" ht="20.100000000000001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1:12" ht="20.100000000000001" customHeight="1" x14ac:dyDescent="0.2">
      <c r="A20" s="35" t="s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20.100000000000001" customHeight="1" x14ac:dyDescent="0.2">
      <c r="A21" s="16"/>
      <c r="B21" s="17"/>
      <c r="C21" s="7">
        <v>42.195</v>
      </c>
      <c r="D21" s="14">
        <f>IF(ISBLANK(C21),"Strecke?",IF(ISBLANK(F21),"Tempo?",IF(C21=0,"Strecke?!",IF(F21=0,"Tempo?!",C21/(F21*24)))))</f>
        <v>0.14651041666666667</v>
      </c>
      <c r="E21" s="9">
        <f>IF(ISBLANK(C21),"Strecke?",IF(ISBLANK(F21),"Tempo?",IF(C21=0,"Strecke?!",IF(F21=0,"Tempo?!",1/(F21*24)))))</f>
        <v>3.472222222222222E-3</v>
      </c>
      <c r="F21" s="7">
        <v>12</v>
      </c>
      <c r="G21" s="33"/>
      <c r="H21" s="34"/>
      <c r="I21" s="11"/>
      <c r="J21" s="12"/>
      <c r="K21" s="11"/>
      <c r="L21" s="18"/>
    </row>
    <row r="22" spans="1:12" ht="20.100000000000001" customHeight="1" x14ac:dyDescent="0.2">
      <c r="A22" s="16"/>
      <c r="B22" s="17"/>
      <c r="C22" s="7">
        <v>42.195</v>
      </c>
      <c r="D22" s="14">
        <f>IF(ISBLANK(C22),"Strecke?",IF(ISBLANK(F22),"Tempo?",IF(C22=0,"Strecke?!",IF(F22=0,"Tempo?!",C22/(F22*24)))))</f>
        <v>0.13524038461538462</v>
      </c>
      <c r="E22" s="9">
        <f>IF(ISBLANK(C22),"Strecke?",IF(ISBLANK(F22),"Tempo?",IF(C22=0,"Strecke?!",IF(F22=0,"Tempo?!",1/(F22*24)))))</f>
        <v>3.205128205128205E-3</v>
      </c>
      <c r="F22" s="7">
        <v>13</v>
      </c>
      <c r="G22" s="33"/>
      <c r="H22" s="34"/>
      <c r="I22" s="11"/>
      <c r="J22" s="12"/>
      <c r="K22" s="11"/>
      <c r="L22" s="18"/>
    </row>
    <row r="23" spans="1:12" ht="20.100000000000001" customHeight="1" x14ac:dyDescent="0.2">
      <c r="A23" s="16"/>
      <c r="B23" s="17"/>
      <c r="C23" s="7">
        <v>42.195</v>
      </c>
      <c r="D23" s="14">
        <f>IF(ISBLANK(C23),"Strecke?",IF(ISBLANK(F23),"Tempo?",IF(C23=0,"Strecke?!",IF(F23=0,"Tempo?!",C23/(F23*24)))))</f>
        <v>0.12558035714285715</v>
      </c>
      <c r="E23" s="9">
        <f>IF(ISBLANK(C23),"Strecke?",IF(ISBLANK(F23),"Tempo?",IF(C23=0,"Strecke?!",IF(F23=0,"Tempo?!",1/(F23*24)))))</f>
        <v>2.976190476190476E-3</v>
      </c>
      <c r="F23" s="7">
        <v>14</v>
      </c>
      <c r="G23" s="33"/>
      <c r="H23" s="34"/>
      <c r="I23" s="11"/>
      <c r="J23" s="12"/>
      <c r="K23" s="11"/>
      <c r="L23" s="18"/>
    </row>
    <row r="24" spans="1:12" ht="20.100000000000001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1:12" ht="20.100000000000001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20.100000000000001" customHeight="1" x14ac:dyDescent="0.2">
      <c r="A26" s="16"/>
      <c r="B26" s="17"/>
      <c r="C26" s="19">
        <f>IF(ISBLANK(D26),"Zeit?",IF(ISBLANK(E26),"Tempo?",IF(D26=0,"Zeit?!",IF(E26=0,"Tempo?!",D26/E26))))</f>
        <v>21.176470588235293</v>
      </c>
      <c r="D26" s="8">
        <v>6.25E-2</v>
      </c>
      <c r="E26" s="15">
        <v>2.9513888888888888E-3</v>
      </c>
      <c r="F26" s="10">
        <f>IF(ISBLANK(D26),"Zeit?",IF(ISBLANK(E26),"Tempo?",IF(D26=0,"Zeit?!",IF(E26=0,"Tempo?!",1/(E26*24)))))</f>
        <v>14.117647058823529</v>
      </c>
      <c r="G26" s="33"/>
      <c r="H26" s="34"/>
      <c r="I26" s="11"/>
      <c r="J26" s="12"/>
      <c r="K26" s="11"/>
      <c r="L26" s="18"/>
    </row>
    <row r="27" spans="1:12" ht="20.100000000000001" customHeight="1" x14ac:dyDescent="0.2">
      <c r="A27" s="16"/>
      <c r="B27" s="17"/>
      <c r="C27" s="19">
        <f>IF(ISBLANK(D27),"Zeit?",IF(ISBLANK(E27),"Tempo?",IF(D27=0,"Zeit?!",IF(E27=0,"Tempo?!",D27/E27))))</f>
        <v>20</v>
      </c>
      <c r="D27" s="8">
        <v>6.25E-2</v>
      </c>
      <c r="E27" s="15">
        <v>3.1250000000000002E-3</v>
      </c>
      <c r="F27" s="10">
        <f>IF(ISBLANK(D27),"Zeit?",IF(ISBLANK(E27),"Tempo?",IF(D27=0,"Zeit?!",IF(E27=0,"Tempo?!",1/(E27*24)))))</f>
        <v>13.333333333333332</v>
      </c>
      <c r="G27" s="33"/>
      <c r="H27" s="34"/>
      <c r="I27" s="11"/>
      <c r="J27" s="12"/>
      <c r="K27" s="11"/>
      <c r="L27" s="18"/>
    </row>
    <row r="28" spans="1:12" ht="20.100000000000001" customHeight="1" x14ac:dyDescent="0.2">
      <c r="A28" s="16"/>
      <c r="B28" s="17"/>
      <c r="C28" s="19">
        <f>IF(ISBLANK(D28),"Zeit?",IF(ISBLANK(E28),"Tempo?",IF(D28=0,"Zeit?!",IF(E28=0,"Tempo?!",D28/E28))))</f>
        <v>18.94736842105263</v>
      </c>
      <c r="D28" s="8">
        <v>6.25E-2</v>
      </c>
      <c r="E28" s="15">
        <v>3.2986111111111111E-3</v>
      </c>
      <c r="F28" s="10">
        <f>IF(ISBLANK(D28),"Zeit?",IF(ISBLANK(E28),"Tempo?",IF(D28=0,"Zeit?!",IF(E28=0,"Tempo?!",1/(E28*24)))))</f>
        <v>12.631578947368421</v>
      </c>
      <c r="G28" s="33"/>
      <c r="H28" s="34"/>
      <c r="I28" s="11"/>
      <c r="J28" s="12"/>
      <c r="K28" s="11"/>
      <c r="L28" s="18"/>
    </row>
    <row r="29" spans="1:12" ht="20.100000000000001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20.100000000000001" customHeight="1" x14ac:dyDescent="0.2">
      <c r="A30" s="35" t="s">
        <v>12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20.100000000000001" customHeight="1" x14ac:dyDescent="0.2">
      <c r="A31" s="16"/>
      <c r="B31" s="17"/>
      <c r="C31" s="19">
        <f>IF(ISBLANK(D31),"Zeit?",IF(ISBLANK(F31),"Tempo?",IF(D31=0,"Zeit?!",IF(F31=0,"Tempo?!",D31*F31*24))))</f>
        <v>22</v>
      </c>
      <c r="D31" s="8">
        <v>8.3333333333333329E-2</v>
      </c>
      <c r="E31" s="9">
        <f>IF(ISBLANK(D31),"Zeit?",IF(ISBLANK(F31),"Tempo?",IF(D31=0,"Zeit?!",IF(F31=0,"Tempo?!",1/(F31*24)))))</f>
        <v>3.787878787878788E-3</v>
      </c>
      <c r="F31" s="7">
        <v>11</v>
      </c>
      <c r="G31" s="33"/>
      <c r="H31" s="34"/>
      <c r="I31" s="11"/>
      <c r="J31" s="12"/>
      <c r="K31" s="11"/>
      <c r="L31" s="18"/>
    </row>
    <row r="32" spans="1:12" ht="20.100000000000001" customHeight="1" x14ac:dyDescent="0.2">
      <c r="A32" s="16"/>
      <c r="B32" s="17"/>
      <c r="C32" s="19">
        <f>IF(ISBLANK(D32),"Zeit?",IF(ISBLANK(F32),"Tempo?",IF(D32=0,"Zeit?!",IF(F32=0,"Tempo?!",D32*F32*24))))</f>
        <v>24</v>
      </c>
      <c r="D32" s="8">
        <v>8.3333333333333329E-2</v>
      </c>
      <c r="E32" s="9">
        <f>IF(ISBLANK(D32),"Zeit?",IF(ISBLANK(F32),"Tempo?",IF(D32=0,"Zeit?!",IF(F32=0,"Tempo?!",1/(F32*24)))))</f>
        <v>3.472222222222222E-3</v>
      </c>
      <c r="F32" s="7">
        <v>12</v>
      </c>
      <c r="G32" s="33"/>
      <c r="H32" s="34"/>
      <c r="I32" s="11"/>
      <c r="J32" s="12"/>
      <c r="K32" s="11"/>
      <c r="L32" s="18"/>
    </row>
    <row r="33" spans="1:12" ht="20.100000000000001" customHeight="1" x14ac:dyDescent="0.2">
      <c r="A33" s="16"/>
      <c r="B33" s="17"/>
      <c r="C33" s="19">
        <f>IF(ISBLANK(D33),"Zeit?",IF(ISBLANK(F33),"Tempo?",IF(D33=0,"Zeit?!",IF(F33=0,"Tempo?!",D33*F33*24))))</f>
        <v>26</v>
      </c>
      <c r="D33" s="8">
        <v>8.3333333333333329E-2</v>
      </c>
      <c r="E33" s="9">
        <f>IF(ISBLANK(D33),"Zeit?",IF(ISBLANK(F33),"Tempo?",IF(D33=0,"Zeit?!",IF(F33=0,"Tempo?!",1/(F33*24)))))</f>
        <v>3.205128205128205E-3</v>
      </c>
      <c r="F33" s="7">
        <v>13</v>
      </c>
      <c r="G33" s="33"/>
      <c r="H33" s="34"/>
      <c r="I33" s="11"/>
      <c r="J33" s="12"/>
      <c r="K33" s="11"/>
      <c r="L33" s="18"/>
    </row>
    <row r="34" spans="1:12" ht="20.100000000000001" customHeight="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2" ht="20.100000000000001" customHeight="1" x14ac:dyDescent="0.2">
      <c r="A35" s="35" t="s">
        <v>13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20.100000000000001" customHeight="1" x14ac:dyDescent="0.2">
      <c r="A36" s="16"/>
      <c r="B36" s="17"/>
      <c r="C36" s="17"/>
      <c r="D36" s="17"/>
      <c r="E36" s="17"/>
      <c r="F36" s="17"/>
      <c r="G36" s="33"/>
      <c r="H36" s="34"/>
      <c r="I36" s="20">
        <v>1.87</v>
      </c>
      <c r="J36" s="31">
        <v>69.900000000000006</v>
      </c>
      <c r="K36" s="21">
        <f>IF(ISBLANK(I36),"Größe?",IF(ISBLANK(J36),"Gewicht?",IF(I36=0,"Größe?!",IF(J36=0,"Gewicht?!",J36/(I36*I36)))))</f>
        <v>19.989133232291458</v>
      </c>
      <c r="L36" s="18"/>
    </row>
    <row r="37" spans="1:12" ht="20.100000000000001" customHeight="1" x14ac:dyDescent="0.2">
      <c r="A37" s="16"/>
      <c r="B37" s="17"/>
      <c r="C37" s="17"/>
      <c r="D37" s="17"/>
      <c r="E37" s="17"/>
      <c r="F37" s="17"/>
      <c r="G37" s="33"/>
      <c r="H37" s="34"/>
      <c r="I37" s="20">
        <v>1.87</v>
      </c>
      <c r="J37" s="31">
        <v>71</v>
      </c>
      <c r="K37" s="21">
        <f>IF(ISBLANK(I37),"Größe?",IF(ISBLANK(J37),"Gewicht?",IF(I37=0,"Größe?!",IF(J37=0,"Gewicht?!",J37/(I37*I37)))))</f>
        <v>20.303697560696612</v>
      </c>
      <c r="L37" s="18"/>
    </row>
    <row r="38" spans="1:12" ht="20.100000000000001" customHeight="1" x14ac:dyDescent="0.2">
      <c r="A38" s="16"/>
      <c r="B38" s="17"/>
      <c r="C38" s="17"/>
      <c r="D38" s="17"/>
      <c r="E38" s="17"/>
      <c r="F38" s="17"/>
      <c r="G38" s="33"/>
      <c r="H38" s="34"/>
      <c r="I38" s="20">
        <v>1.87</v>
      </c>
      <c r="J38" s="31">
        <v>72</v>
      </c>
      <c r="K38" s="21">
        <f>IF(ISBLANK(I38),"Größe?",IF(ISBLANK(J38),"Gewicht?",IF(I38=0,"Größe?!",IF(J38=0,"Gewicht?!",J38/(I38*I38)))))</f>
        <v>20.58966513197403</v>
      </c>
      <c r="L38" s="18"/>
    </row>
    <row r="39" spans="1:12" ht="20.100000000000001" customHeight="1" x14ac:dyDescent="0.2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3"/>
    </row>
    <row r="40" spans="1:12" ht="20.100000000000001" customHeight="1" x14ac:dyDescent="0.2">
      <c r="A40" s="35" t="s">
        <v>14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</row>
    <row r="41" spans="1:12" ht="20.100000000000001" customHeight="1" x14ac:dyDescent="0.2">
      <c r="A41" s="16"/>
      <c r="B41" s="17"/>
      <c r="C41" s="17"/>
      <c r="D41" s="17"/>
      <c r="E41" s="17"/>
      <c r="F41" s="17"/>
      <c r="G41" s="33"/>
      <c r="H41" s="34"/>
      <c r="I41" s="20">
        <v>1.87</v>
      </c>
      <c r="J41" s="32">
        <f>IF(ISBLANK(I41),"Größe?",IF(ISBLANK(K41),"BMI?",IF(I41=0,"Größe?!",IF(K41=0,"BMI?!",K41*(I41*I41)))))</f>
        <v>69.938000000000017</v>
      </c>
      <c r="K41" s="20">
        <v>20</v>
      </c>
      <c r="L41" s="18"/>
    </row>
    <row r="42" spans="1:12" ht="20.100000000000001" customHeight="1" x14ac:dyDescent="0.2">
      <c r="A42" s="16"/>
      <c r="B42" s="17"/>
      <c r="C42" s="17"/>
      <c r="D42" s="17"/>
      <c r="E42" s="17"/>
      <c r="F42" s="17"/>
      <c r="G42" s="33"/>
      <c r="H42" s="34"/>
      <c r="I42" s="20">
        <v>1.87</v>
      </c>
      <c r="J42" s="32">
        <f>IF(ISBLANK(I42),"Größe?",IF(ISBLANK(K42),"BMI?",IF(I42=0,"Größe?!",IF(K42=0,"BMI?!",K42*(I42*I42)))))</f>
        <v>73.434900000000013</v>
      </c>
      <c r="K42" s="20">
        <v>21</v>
      </c>
      <c r="L42" s="18"/>
    </row>
    <row r="43" spans="1:12" ht="20.100000000000001" customHeight="1" x14ac:dyDescent="0.2">
      <c r="A43" s="16"/>
      <c r="B43" s="17"/>
      <c r="C43" s="17"/>
      <c r="D43" s="17"/>
      <c r="E43" s="17"/>
      <c r="F43" s="17"/>
      <c r="G43" s="33"/>
      <c r="H43" s="34"/>
      <c r="I43" s="20">
        <v>1.87</v>
      </c>
      <c r="J43" s="32">
        <f>IF(ISBLANK(I43),"Größe?",IF(ISBLANK(K43),"BMI?",IF(I43=0,"Größe?!",IF(K43=0,"BMI?!",K43*(I43*I43)))))</f>
        <v>76.93180000000001</v>
      </c>
      <c r="K43" s="20">
        <v>22</v>
      </c>
      <c r="L43" s="18"/>
    </row>
    <row r="44" spans="1:12" ht="20.100000000000001" customHeight="1" x14ac:dyDescent="0.2">
      <c r="A44" s="4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</row>
    <row r="45" spans="1:12" ht="20.100000000000001" customHeight="1" x14ac:dyDescent="0.2">
      <c r="A45" s="35" t="s">
        <v>15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1:12" ht="20.100000000000001" customHeight="1" x14ac:dyDescent="0.2">
      <c r="A46" s="16"/>
      <c r="B46" s="17"/>
      <c r="C46" s="17"/>
      <c r="D46" s="17"/>
      <c r="E46" s="17"/>
      <c r="F46" s="17"/>
      <c r="G46" s="33"/>
      <c r="H46" s="34"/>
      <c r="I46" s="21">
        <f>IF(ISBLANK(J46),"Gewicht?",IF(ISBLANK(K46),"BMI?",IF(J46=0,"Gewicht?!",IF(K46=0,"BMI?!",SQRT(J46/K46)))))</f>
        <v>1.8708286933869707</v>
      </c>
      <c r="J46" s="31">
        <v>70</v>
      </c>
      <c r="K46" s="20">
        <v>20</v>
      </c>
      <c r="L46" s="18"/>
    </row>
    <row r="47" spans="1:12" ht="20.100000000000001" customHeight="1" x14ac:dyDescent="0.2">
      <c r="A47" s="16"/>
      <c r="B47" s="17"/>
      <c r="C47" s="17"/>
      <c r="D47" s="17"/>
      <c r="E47" s="17"/>
      <c r="F47" s="17"/>
      <c r="G47" s="33"/>
      <c r="H47" s="34"/>
      <c r="I47" s="21">
        <f>IF(ISBLANK(J47),"Gewicht?",IF(ISBLANK(K47),"BMI?",IF(J47=0,"Gewicht?!",IF(K47=0,"BMI?!",SQRT(J47/K47)))))</f>
        <v>1.9364916731037085</v>
      </c>
      <c r="J47" s="31">
        <v>75</v>
      </c>
      <c r="K47" s="20">
        <v>20</v>
      </c>
      <c r="L47" s="18"/>
    </row>
    <row r="48" spans="1:12" ht="20.100000000000001" customHeight="1" x14ac:dyDescent="0.2">
      <c r="A48" s="16"/>
      <c r="B48" s="17"/>
      <c r="C48" s="17"/>
      <c r="D48" s="17"/>
      <c r="E48" s="17"/>
      <c r="F48" s="17"/>
      <c r="G48" s="33"/>
      <c r="H48" s="34"/>
      <c r="I48" s="21">
        <f>IF(ISBLANK(J48),"Gewicht?",IF(ISBLANK(K48),"BMI?",IF(J48=0,"Gewicht?!",IF(K48=0,"BMI?!",SQRT(J48/K48)))))</f>
        <v>2</v>
      </c>
      <c r="J48" s="31">
        <v>80</v>
      </c>
      <c r="K48" s="20">
        <v>20</v>
      </c>
      <c r="L48" s="18"/>
    </row>
    <row r="49" spans="1:12" ht="12.75" customHeight="1" thickBot="1" x14ac:dyDescent="0.2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40"/>
    </row>
  </sheetData>
  <sheetProtection password="8E1B" sheet="1" objects="1" scenarios="1" selectLockedCells="1"/>
  <mergeCells count="49">
    <mergeCell ref="G33:H33"/>
    <mergeCell ref="G36:H36"/>
    <mergeCell ref="G27:H27"/>
    <mergeCell ref="G28:H28"/>
    <mergeCell ref="G31:H31"/>
    <mergeCell ref="G32:H32"/>
    <mergeCell ref="A1:L1"/>
    <mergeCell ref="A6:L6"/>
    <mergeCell ref="A3:L3"/>
    <mergeCell ref="A4:L4"/>
    <mergeCell ref="A5:L5"/>
    <mergeCell ref="A2:L2"/>
    <mergeCell ref="A7:L7"/>
    <mergeCell ref="A10:L10"/>
    <mergeCell ref="A29:L29"/>
    <mergeCell ref="A30:L30"/>
    <mergeCell ref="A9:L9"/>
    <mergeCell ref="A15:L15"/>
    <mergeCell ref="A14:L14"/>
    <mergeCell ref="A19:L19"/>
    <mergeCell ref="A20:L20"/>
    <mergeCell ref="A24:L24"/>
    <mergeCell ref="G8:H8"/>
    <mergeCell ref="G11:H11"/>
    <mergeCell ref="G12:H12"/>
    <mergeCell ref="A49:L49"/>
    <mergeCell ref="A35:L35"/>
    <mergeCell ref="A34:L34"/>
    <mergeCell ref="A39:L39"/>
    <mergeCell ref="A40:L40"/>
    <mergeCell ref="A44:L44"/>
    <mergeCell ref="A45:L45"/>
    <mergeCell ref="G21:H21"/>
    <mergeCell ref="G22:H22"/>
    <mergeCell ref="G23:H23"/>
    <mergeCell ref="G26:H26"/>
    <mergeCell ref="A25:L25"/>
    <mergeCell ref="G13:H13"/>
    <mergeCell ref="G16:H16"/>
    <mergeCell ref="G17:H17"/>
    <mergeCell ref="G18:H18"/>
    <mergeCell ref="G43:H43"/>
    <mergeCell ref="G46:H46"/>
    <mergeCell ref="G47:H47"/>
    <mergeCell ref="G48:H48"/>
    <mergeCell ref="G37:H37"/>
    <mergeCell ref="G38:H38"/>
    <mergeCell ref="G41:H41"/>
    <mergeCell ref="G42:H42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zoomScale="66" workbookViewId="0">
      <pane ySplit="10" topLeftCell="A11" activePane="bottomLeft" state="frozen"/>
      <selection pane="bottomLeft" activeCell="C8" sqref="C8"/>
    </sheetView>
  </sheetViews>
  <sheetFormatPr baseColWidth="10" defaultRowHeight="12.75" x14ac:dyDescent="0.2"/>
  <cols>
    <col min="1" max="1" width="2.7109375" customWidth="1"/>
    <col min="2" max="2" width="10.7109375" customWidth="1"/>
    <col min="3" max="7" width="13.7109375" customWidth="1"/>
    <col min="8" max="10" width="10.7109375" customWidth="1"/>
    <col min="11" max="11" width="14.7109375" customWidth="1"/>
    <col min="12" max="12" width="24.7109375" customWidth="1"/>
    <col min="13" max="13" width="2.7109375" customWidth="1"/>
  </cols>
  <sheetData>
    <row r="1" spans="1:13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27.95" customHeight="1" x14ac:dyDescent="0.2">
      <c r="A2" s="35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12.7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2.75" customHeight="1" x14ac:dyDescent="0.2">
      <c r="A4" s="52" t="str">
        <f ca="1">"© 2001 - "&amp;YEAR(TODAY()) &amp;"  by Christian Geissler   -   www.geissler-heubach.de   -   christian@geissler-heubach.de"</f>
        <v>© 2001 - 2011  by Christian Geissler   -   www.geissler-heubach.de   -   christian@geissler-heubach.de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12.75" customHeight="1" x14ac:dyDescent="0.2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ht="27.95" customHeight="1" x14ac:dyDescent="0.2">
      <c r="A6" s="35" t="s">
        <v>76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42" customHeight="1" x14ac:dyDescent="0.2">
      <c r="A7" s="1"/>
      <c r="B7" s="3"/>
      <c r="C7" s="3" t="s">
        <v>16</v>
      </c>
      <c r="D7" s="3" t="s">
        <v>17</v>
      </c>
      <c r="E7" s="3"/>
      <c r="F7" s="3" t="s">
        <v>18</v>
      </c>
      <c r="G7" s="3" t="s">
        <v>19</v>
      </c>
      <c r="H7" s="33" t="s">
        <v>20</v>
      </c>
      <c r="I7" s="62"/>
      <c r="J7" s="34"/>
      <c r="K7" s="22"/>
      <c r="L7" s="22"/>
      <c r="M7" s="13"/>
    </row>
    <row r="8" spans="1:13" ht="20.100000000000001" customHeight="1" x14ac:dyDescent="0.2">
      <c r="A8" s="1"/>
      <c r="B8" s="23" t="s">
        <v>21</v>
      </c>
      <c r="C8" s="15">
        <v>3.2060185185185191E-3</v>
      </c>
      <c r="D8" s="19">
        <f>IF(ISBLANK(C8),"Tempo?",1/(C8*24))</f>
        <v>12.996389891696749</v>
      </c>
      <c r="E8" s="24"/>
      <c r="F8" s="15">
        <v>3.4027777777777784E-3</v>
      </c>
      <c r="G8" s="19">
        <f>IF(ISBLANK(F8),"Tempo?",1/(F8*24))</f>
        <v>12.244897959183671</v>
      </c>
      <c r="H8" s="25">
        <v>0.37708333333333338</v>
      </c>
      <c r="I8" s="63" t="s">
        <v>22</v>
      </c>
      <c r="J8" s="64"/>
      <c r="K8" s="26"/>
      <c r="L8" s="27"/>
      <c r="M8" s="13"/>
    </row>
    <row r="9" spans="1:13" ht="20.100000000000001" customHeight="1" x14ac:dyDescent="0.2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66" customHeight="1" x14ac:dyDescent="0.2">
      <c r="A10" s="1"/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  <c r="G10" s="3" t="s">
        <v>28</v>
      </c>
      <c r="H10" s="33" t="s">
        <v>29</v>
      </c>
      <c r="I10" s="58"/>
      <c r="J10" s="59"/>
      <c r="K10" s="4" t="s">
        <v>30</v>
      </c>
      <c r="L10" s="28" t="s">
        <v>31</v>
      </c>
      <c r="M10" s="5"/>
    </row>
    <row r="11" spans="1:13" ht="20.100000000000001" customHeight="1" x14ac:dyDescent="0.2">
      <c r="A11" s="1"/>
      <c r="B11" s="19">
        <v>0</v>
      </c>
      <c r="C11" s="14">
        <f t="shared" ref="C11:C56" si="0">IF(ISBLANK($B11),"Strecke?",IF(ISBLANK($C$8),"Tempo?",IF($C$8=0,"Tempo?!",$B11*$C$8)))</f>
        <v>0</v>
      </c>
      <c r="D11" s="14">
        <f t="shared" ref="D11:D56" si="1">IF(ISBLANK($B11),"Strecke?",IF(ISBLANK(C$8),"Tempo?",IF(C$8=0,"Tempo?!",$H$8+C11)))</f>
        <v>0.37708333333333338</v>
      </c>
      <c r="E11" s="8"/>
      <c r="F11" s="14">
        <f t="shared" ref="F11:F56" si="2">IF(ISBLANK($B11),"Strecke?",IF(ISBLANK(F$8),"Tempo?",IF(F$8=0,"Tempo?!",$H$8+G11)))</f>
        <v>0.37708333333333338</v>
      </c>
      <c r="G11" s="14">
        <f t="shared" ref="G11:G56" si="3">IF(ISBLANK($B11),"Strecke?",IF(ISBLANK($F$8),"Tempo?",IF($F$8=0,"Tempo?!",$B11*$F$8)))</f>
        <v>0</v>
      </c>
      <c r="H11" s="55" t="s">
        <v>32</v>
      </c>
      <c r="I11" s="56"/>
      <c r="J11" s="57"/>
      <c r="K11" s="29"/>
      <c r="L11" s="30"/>
      <c r="M11" s="13"/>
    </row>
    <row r="12" spans="1:13" ht="20.100000000000001" customHeight="1" x14ac:dyDescent="0.2">
      <c r="A12" s="1"/>
      <c r="B12" s="19">
        <v>1</v>
      </c>
      <c r="C12" s="14">
        <f t="shared" si="0"/>
        <v>3.2060185185185191E-3</v>
      </c>
      <c r="D12" s="14">
        <f t="shared" si="1"/>
        <v>0.38028935185185192</v>
      </c>
      <c r="E12" s="8"/>
      <c r="F12" s="14">
        <f t="shared" si="2"/>
        <v>0.38048611111111114</v>
      </c>
      <c r="G12" s="14">
        <f t="shared" si="3"/>
        <v>3.4027777777777784E-3</v>
      </c>
      <c r="H12" s="55" t="s">
        <v>33</v>
      </c>
      <c r="I12" s="56"/>
      <c r="J12" s="57"/>
      <c r="K12" s="29"/>
      <c r="L12" s="30"/>
      <c r="M12" s="13"/>
    </row>
    <row r="13" spans="1:13" ht="20.100000000000001" customHeight="1" x14ac:dyDescent="0.2">
      <c r="A13" s="1"/>
      <c r="B13" s="19">
        <v>2</v>
      </c>
      <c r="C13" s="14">
        <f t="shared" si="0"/>
        <v>6.4120370370370381E-3</v>
      </c>
      <c r="D13" s="14">
        <f t="shared" si="1"/>
        <v>0.3834953703703704</v>
      </c>
      <c r="E13" s="8"/>
      <c r="F13" s="14">
        <f t="shared" si="2"/>
        <v>0.38388888888888895</v>
      </c>
      <c r="G13" s="14">
        <f t="shared" si="3"/>
        <v>6.8055555555555569E-3</v>
      </c>
      <c r="H13" s="55" t="s">
        <v>34</v>
      </c>
      <c r="I13" s="56" t="s">
        <v>34</v>
      </c>
      <c r="J13" s="57"/>
      <c r="K13" s="29"/>
      <c r="L13" s="30"/>
      <c r="M13" s="13"/>
    </row>
    <row r="14" spans="1:13" ht="20.100000000000001" customHeight="1" x14ac:dyDescent="0.2">
      <c r="A14" s="1"/>
      <c r="B14" s="19">
        <v>3</v>
      </c>
      <c r="C14" s="14">
        <f t="shared" si="0"/>
        <v>9.6180555555555568E-3</v>
      </c>
      <c r="D14" s="14">
        <f t="shared" si="1"/>
        <v>0.38670138888888894</v>
      </c>
      <c r="E14" s="8"/>
      <c r="F14" s="14">
        <f t="shared" si="2"/>
        <v>0.3872916666666667</v>
      </c>
      <c r="G14" s="14">
        <f t="shared" si="3"/>
        <v>1.0208333333333335E-2</v>
      </c>
      <c r="H14" s="55" t="s">
        <v>35</v>
      </c>
      <c r="I14" s="56" t="s">
        <v>35</v>
      </c>
      <c r="J14" s="57"/>
      <c r="K14" s="29" t="s">
        <v>36</v>
      </c>
      <c r="L14" s="30" t="s">
        <v>37</v>
      </c>
      <c r="M14" s="13"/>
    </row>
    <row r="15" spans="1:13" ht="20.100000000000001" customHeight="1" x14ac:dyDescent="0.2">
      <c r="A15" s="1"/>
      <c r="B15" s="19">
        <v>4</v>
      </c>
      <c r="C15" s="14">
        <f t="shared" si="0"/>
        <v>1.2824074074074076E-2</v>
      </c>
      <c r="D15" s="14">
        <f t="shared" si="1"/>
        <v>0.38990740740740748</v>
      </c>
      <c r="E15" s="8"/>
      <c r="F15" s="14">
        <f t="shared" si="2"/>
        <v>0.39069444444444451</v>
      </c>
      <c r="G15" s="14">
        <f t="shared" si="3"/>
        <v>1.3611111111111114E-2</v>
      </c>
      <c r="H15" s="55" t="s">
        <v>38</v>
      </c>
      <c r="I15" s="56" t="s">
        <v>38</v>
      </c>
      <c r="J15" s="57"/>
      <c r="K15" s="29"/>
      <c r="L15" s="30"/>
      <c r="M15" s="13"/>
    </row>
    <row r="16" spans="1:13" ht="20.100000000000001" customHeight="1" x14ac:dyDescent="0.2">
      <c r="A16" s="1"/>
      <c r="B16" s="19">
        <v>5</v>
      </c>
      <c r="C16" s="14">
        <f t="shared" si="0"/>
        <v>1.6030092592592596E-2</v>
      </c>
      <c r="D16" s="14">
        <f t="shared" si="1"/>
        <v>0.39311342592592596</v>
      </c>
      <c r="E16" s="8"/>
      <c r="F16" s="14">
        <f t="shared" si="2"/>
        <v>0.39409722222222227</v>
      </c>
      <c r="G16" s="14">
        <f t="shared" si="3"/>
        <v>1.7013888888888891E-2</v>
      </c>
      <c r="H16" s="55" t="s">
        <v>39</v>
      </c>
      <c r="I16" s="56" t="s">
        <v>39</v>
      </c>
      <c r="J16" s="57"/>
      <c r="K16" s="29"/>
      <c r="L16" s="30"/>
      <c r="M16" s="13"/>
    </row>
    <row r="17" spans="1:13" ht="20.100000000000001" customHeight="1" x14ac:dyDescent="0.2">
      <c r="A17" s="1"/>
      <c r="B17" s="19">
        <v>6</v>
      </c>
      <c r="C17" s="14">
        <f t="shared" si="0"/>
        <v>1.9236111111111114E-2</v>
      </c>
      <c r="D17" s="14">
        <f t="shared" si="1"/>
        <v>0.3963194444444445</v>
      </c>
      <c r="E17" s="8"/>
      <c r="F17" s="14">
        <f t="shared" si="2"/>
        <v>0.39750000000000008</v>
      </c>
      <c r="G17" s="14">
        <f t="shared" si="3"/>
        <v>2.041666666666667E-2</v>
      </c>
      <c r="H17" s="55" t="s">
        <v>39</v>
      </c>
      <c r="I17" s="56" t="s">
        <v>39</v>
      </c>
      <c r="J17" s="57"/>
      <c r="K17" s="29"/>
      <c r="L17" s="30"/>
      <c r="M17" s="13"/>
    </row>
    <row r="18" spans="1:13" ht="20.100000000000001" customHeight="1" x14ac:dyDescent="0.2">
      <c r="A18" s="1"/>
      <c r="B18" s="19">
        <v>7</v>
      </c>
      <c r="C18" s="14">
        <f t="shared" si="0"/>
        <v>2.2442129629629635E-2</v>
      </c>
      <c r="D18" s="14">
        <f t="shared" si="1"/>
        <v>0.39952546296296304</v>
      </c>
      <c r="E18" s="8"/>
      <c r="F18" s="14">
        <f t="shared" si="2"/>
        <v>0.40090277777777783</v>
      </c>
      <c r="G18" s="14">
        <f t="shared" si="3"/>
        <v>2.3819444444444449E-2</v>
      </c>
      <c r="H18" s="55" t="s">
        <v>40</v>
      </c>
      <c r="I18" s="56" t="s">
        <v>40</v>
      </c>
      <c r="J18" s="57"/>
      <c r="K18" s="29"/>
      <c r="L18" s="30"/>
      <c r="M18" s="13"/>
    </row>
    <row r="19" spans="1:13" ht="20.100000000000001" customHeight="1" x14ac:dyDescent="0.2">
      <c r="A19" s="1"/>
      <c r="B19" s="19">
        <v>8</v>
      </c>
      <c r="C19" s="14">
        <f t="shared" si="0"/>
        <v>2.5648148148148153E-2</v>
      </c>
      <c r="D19" s="14">
        <f t="shared" si="1"/>
        <v>0.40273148148148152</v>
      </c>
      <c r="E19" s="8"/>
      <c r="F19" s="14">
        <f t="shared" si="2"/>
        <v>0.40430555555555558</v>
      </c>
      <c r="G19" s="14">
        <f t="shared" si="3"/>
        <v>2.7222222222222228E-2</v>
      </c>
      <c r="H19" s="55" t="s">
        <v>40</v>
      </c>
      <c r="I19" s="56" t="s">
        <v>40</v>
      </c>
      <c r="J19" s="57"/>
      <c r="K19" s="29"/>
      <c r="L19" s="30"/>
      <c r="M19" s="13"/>
    </row>
    <row r="20" spans="1:13" ht="20.100000000000001" customHeight="1" x14ac:dyDescent="0.2">
      <c r="A20" s="1"/>
      <c r="B20" s="19">
        <v>9</v>
      </c>
      <c r="C20" s="14">
        <f t="shared" si="0"/>
        <v>2.885416666666667E-2</v>
      </c>
      <c r="D20" s="14">
        <f t="shared" si="1"/>
        <v>0.40593750000000006</v>
      </c>
      <c r="E20" s="8"/>
      <c r="F20" s="14">
        <f t="shared" si="2"/>
        <v>0.40770833333333339</v>
      </c>
      <c r="G20" s="14">
        <f t="shared" si="3"/>
        <v>3.0625000000000006E-2</v>
      </c>
      <c r="H20" s="55" t="s">
        <v>40</v>
      </c>
      <c r="I20" s="56" t="s">
        <v>40</v>
      </c>
      <c r="J20" s="57"/>
      <c r="K20" s="29"/>
      <c r="L20" s="30"/>
      <c r="M20" s="13"/>
    </row>
    <row r="21" spans="1:13" ht="20.100000000000001" customHeight="1" x14ac:dyDescent="0.2">
      <c r="A21" s="1"/>
      <c r="B21" s="19">
        <v>10</v>
      </c>
      <c r="C21" s="14">
        <f t="shared" si="0"/>
        <v>3.2060185185185192E-2</v>
      </c>
      <c r="D21" s="14">
        <f t="shared" si="1"/>
        <v>0.4091435185185186</v>
      </c>
      <c r="E21" s="8"/>
      <c r="F21" s="14">
        <f t="shared" si="2"/>
        <v>0.41111111111111115</v>
      </c>
      <c r="G21" s="14">
        <f t="shared" si="3"/>
        <v>3.4027777777777782E-2</v>
      </c>
      <c r="H21" s="55" t="s">
        <v>41</v>
      </c>
      <c r="I21" s="56" t="s">
        <v>41</v>
      </c>
      <c r="J21" s="57"/>
      <c r="K21" s="29" t="s">
        <v>36</v>
      </c>
      <c r="L21" s="30" t="s">
        <v>37</v>
      </c>
      <c r="M21" s="13"/>
    </row>
    <row r="22" spans="1:13" ht="20.100000000000001" customHeight="1" x14ac:dyDescent="0.2">
      <c r="A22" s="1"/>
      <c r="B22" s="19">
        <v>11</v>
      </c>
      <c r="C22" s="14">
        <f t="shared" si="0"/>
        <v>3.5266203703703709E-2</v>
      </c>
      <c r="D22" s="14">
        <f t="shared" si="1"/>
        <v>0.41234953703703708</v>
      </c>
      <c r="E22" s="8"/>
      <c r="F22" s="14">
        <f t="shared" si="2"/>
        <v>0.41451388888888896</v>
      </c>
      <c r="G22" s="14">
        <f t="shared" si="3"/>
        <v>3.7430555555555564E-2</v>
      </c>
      <c r="H22" s="55" t="s">
        <v>42</v>
      </c>
      <c r="I22" s="56" t="s">
        <v>42</v>
      </c>
      <c r="J22" s="57"/>
      <c r="K22" s="29"/>
      <c r="L22" s="30"/>
      <c r="M22" s="13"/>
    </row>
    <row r="23" spans="1:13" ht="20.100000000000001" customHeight="1" x14ac:dyDescent="0.2">
      <c r="A23" s="1"/>
      <c r="B23" s="19">
        <v>12</v>
      </c>
      <c r="C23" s="14">
        <f t="shared" si="0"/>
        <v>3.8472222222222227E-2</v>
      </c>
      <c r="D23" s="14">
        <f t="shared" si="1"/>
        <v>0.41555555555555562</v>
      </c>
      <c r="E23" s="8"/>
      <c r="F23" s="14">
        <f t="shared" si="2"/>
        <v>0.41791666666666671</v>
      </c>
      <c r="G23" s="14">
        <f t="shared" si="3"/>
        <v>4.083333333333334E-2</v>
      </c>
      <c r="H23" s="55" t="s">
        <v>43</v>
      </c>
      <c r="I23" s="56" t="s">
        <v>43</v>
      </c>
      <c r="J23" s="57"/>
      <c r="K23" s="29"/>
      <c r="L23" s="30"/>
      <c r="M23" s="13"/>
    </row>
    <row r="24" spans="1:13" ht="20.100000000000001" customHeight="1" x14ac:dyDescent="0.2">
      <c r="A24" s="1"/>
      <c r="B24" s="19">
        <v>13</v>
      </c>
      <c r="C24" s="14">
        <f t="shared" si="0"/>
        <v>4.1678240740740745E-2</v>
      </c>
      <c r="D24" s="14">
        <f t="shared" si="1"/>
        <v>0.41876157407407411</v>
      </c>
      <c r="E24" s="8"/>
      <c r="F24" s="14">
        <f t="shared" si="2"/>
        <v>0.42131944444444452</v>
      </c>
      <c r="G24" s="14">
        <f t="shared" si="3"/>
        <v>4.4236111111111122E-2</v>
      </c>
      <c r="H24" s="55" t="s">
        <v>44</v>
      </c>
      <c r="I24" s="56" t="s">
        <v>44</v>
      </c>
      <c r="J24" s="57"/>
      <c r="K24" s="29"/>
      <c r="L24" s="30"/>
      <c r="M24" s="13"/>
    </row>
    <row r="25" spans="1:13" ht="20.100000000000001" customHeight="1" x14ac:dyDescent="0.2">
      <c r="A25" s="1"/>
      <c r="B25" s="19">
        <v>14</v>
      </c>
      <c r="C25" s="14">
        <f t="shared" si="0"/>
        <v>4.488425925925927E-2</v>
      </c>
      <c r="D25" s="14">
        <f t="shared" si="1"/>
        <v>0.42196759259259264</v>
      </c>
      <c r="E25" s="8"/>
      <c r="F25" s="14">
        <f t="shared" si="2"/>
        <v>0.42472222222222228</v>
      </c>
      <c r="G25" s="14">
        <f t="shared" si="3"/>
        <v>4.7638888888888897E-2</v>
      </c>
      <c r="H25" s="55" t="s">
        <v>45</v>
      </c>
      <c r="I25" s="56" t="s">
        <v>45</v>
      </c>
      <c r="J25" s="57"/>
      <c r="K25" s="29"/>
      <c r="L25" s="30"/>
      <c r="M25" s="13"/>
    </row>
    <row r="26" spans="1:13" ht="20.100000000000001" customHeight="1" x14ac:dyDescent="0.2">
      <c r="A26" s="1"/>
      <c r="B26" s="19">
        <v>15</v>
      </c>
      <c r="C26" s="14">
        <f t="shared" si="0"/>
        <v>4.8090277777777787E-2</v>
      </c>
      <c r="D26" s="14">
        <f t="shared" si="1"/>
        <v>0.42517361111111118</v>
      </c>
      <c r="E26" s="8"/>
      <c r="F26" s="14">
        <f t="shared" si="2"/>
        <v>0.42812500000000009</v>
      </c>
      <c r="G26" s="14">
        <f t="shared" si="3"/>
        <v>5.104166666666668E-2</v>
      </c>
      <c r="H26" s="55" t="s">
        <v>46</v>
      </c>
      <c r="I26" s="56" t="s">
        <v>46</v>
      </c>
      <c r="J26" s="57"/>
      <c r="K26" s="29" t="s">
        <v>47</v>
      </c>
      <c r="L26" s="30" t="s">
        <v>48</v>
      </c>
      <c r="M26" s="13"/>
    </row>
    <row r="27" spans="1:13" ht="20.100000000000001" customHeight="1" x14ac:dyDescent="0.2">
      <c r="A27" s="1"/>
      <c r="B27" s="19">
        <v>16</v>
      </c>
      <c r="C27" s="14">
        <f t="shared" si="0"/>
        <v>5.1296296296296305E-2</v>
      </c>
      <c r="D27" s="14">
        <f t="shared" si="1"/>
        <v>0.42837962962962967</v>
      </c>
      <c r="E27" s="8"/>
      <c r="F27" s="14">
        <f t="shared" si="2"/>
        <v>0.43152777777777784</v>
      </c>
      <c r="G27" s="14">
        <f t="shared" si="3"/>
        <v>5.4444444444444455E-2</v>
      </c>
      <c r="H27" s="55" t="s">
        <v>49</v>
      </c>
      <c r="I27" s="56" t="s">
        <v>49</v>
      </c>
      <c r="J27" s="57"/>
      <c r="K27" s="29"/>
      <c r="L27" s="30"/>
      <c r="M27" s="13"/>
    </row>
    <row r="28" spans="1:13" ht="20.100000000000001" customHeight="1" x14ac:dyDescent="0.2">
      <c r="A28" s="1"/>
      <c r="B28" s="19">
        <v>17</v>
      </c>
      <c r="C28" s="14">
        <f t="shared" si="0"/>
        <v>5.4502314814814823E-2</v>
      </c>
      <c r="D28" s="14">
        <f t="shared" si="1"/>
        <v>0.4315856481481482</v>
      </c>
      <c r="E28" s="8"/>
      <c r="F28" s="14">
        <f t="shared" si="2"/>
        <v>0.4349305555555556</v>
      </c>
      <c r="G28" s="14">
        <f t="shared" si="3"/>
        <v>5.784722222222223E-2</v>
      </c>
      <c r="H28" s="55" t="s">
        <v>50</v>
      </c>
      <c r="I28" s="56" t="s">
        <v>50</v>
      </c>
      <c r="J28" s="57"/>
      <c r="K28" s="29"/>
      <c r="L28" s="30"/>
      <c r="M28" s="13"/>
    </row>
    <row r="29" spans="1:13" ht="20.100000000000001" customHeight="1" x14ac:dyDescent="0.2">
      <c r="A29" s="1"/>
      <c r="B29" s="19">
        <v>17.5</v>
      </c>
      <c r="C29" s="14">
        <f t="shared" si="0"/>
        <v>5.6105324074074085E-2</v>
      </c>
      <c r="D29" s="14">
        <f t="shared" si="1"/>
        <v>0.43318865740740747</v>
      </c>
      <c r="E29" s="8"/>
      <c r="F29" s="14">
        <f t="shared" si="2"/>
        <v>0.43663194444444453</v>
      </c>
      <c r="G29" s="14">
        <f t="shared" si="3"/>
        <v>5.9548611111111122E-2</v>
      </c>
      <c r="H29" s="55" t="s">
        <v>51</v>
      </c>
      <c r="I29" s="56"/>
      <c r="J29" s="57"/>
      <c r="K29" s="29" t="s">
        <v>47</v>
      </c>
      <c r="L29" s="30" t="s">
        <v>52</v>
      </c>
      <c r="M29" s="13"/>
    </row>
    <row r="30" spans="1:13" ht="20.100000000000001" customHeight="1" x14ac:dyDescent="0.2">
      <c r="A30" s="1"/>
      <c r="B30" s="19">
        <v>18</v>
      </c>
      <c r="C30" s="14">
        <f t="shared" si="0"/>
        <v>5.7708333333333341E-2</v>
      </c>
      <c r="D30" s="14">
        <f t="shared" si="1"/>
        <v>0.43479166666666674</v>
      </c>
      <c r="E30" s="8"/>
      <c r="F30" s="14">
        <f t="shared" si="2"/>
        <v>0.43833333333333341</v>
      </c>
      <c r="G30" s="14">
        <f t="shared" si="3"/>
        <v>6.1250000000000013E-2</v>
      </c>
      <c r="H30" s="55" t="s">
        <v>51</v>
      </c>
      <c r="I30" s="56"/>
      <c r="J30" s="57"/>
      <c r="K30" s="29"/>
      <c r="L30" s="30"/>
      <c r="M30" s="13"/>
    </row>
    <row r="31" spans="1:13" ht="20.100000000000001" customHeight="1" x14ac:dyDescent="0.2">
      <c r="A31" s="1"/>
      <c r="B31" s="19">
        <v>19</v>
      </c>
      <c r="C31" s="14">
        <f t="shared" si="0"/>
        <v>6.0914351851851865E-2</v>
      </c>
      <c r="D31" s="14">
        <f t="shared" si="1"/>
        <v>0.43799768518518523</v>
      </c>
      <c r="E31" s="8"/>
      <c r="F31" s="14">
        <f t="shared" si="2"/>
        <v>0.44173611111111116</v>
      </c>
      <c r="G31" s="14">
        <f t="shared" si="3"/>
        <v>6.4652777777777795E-2</v>
      </c>
      <c r="H31" s="55" t="s">
        <v>53</v>
      </c>
      <c r="I31" s="56"/>
      <c r="J31" s="57"/>
      <c r="K31" s="29"/>
      <c r="L31" s="30"/>
      <c r="M31" s="13"/>
    </row>
    <row r="32" spans="1:13" ht="20.100000000000001" customHeight="1" x14ac:dyDescent="0.2">
      <c r="A32" s="1"/>
      <c r="B32" s="19">
        <v>20</v>
      </c>
      <c r="C32" s="14">
        <f t="shared" si="0"/>
        <v>6.4120370370370383E-2</v>
      </c>
      <c r="D32" s="14">
        <f t="shared" si="1"/>
        <v>0.44120370370370376</v>
      </c>
      <c r="E32" s="8"/>
      <c r="F32" s="14">
        <f t="shared" si="2"/>
        <v>0.44513888888888897</v>
      </c>
      <c r="G32" s="14">
        <f t="shared" si="3"/>
        <v>6.8055555555555564E-2</v>
      </c>
      <c r="H32" s="55" t="s">
        <v>53</v>
      </c>
      <c r="I32" s="56"/>
      <c r="J32" s="57"/>
      <c r="K32" s="29"/>
      <c r="L32" s="30"/>
      <c r="M32" s="13"/>
    </row>
    <row r="33" spans="1:13" ht="20.100000000000001" customHeight="1" x14ac:dyDescent="0.2">
      <c r="A33" s="1"/>
      <c r="B33" s="19">
        <v>21</v>
      </c>
      <c r="C33" s="14">
        <f t="shared" si="0"/>
        <v>6.7326388888888894E-2</v>
      </c>
      <c r="D33" s="14">
        <f t="shared" si="1"/>
        <v>0.4444097222222223</v>
      </c>
      <c r="E33" s="8"/>
      <c r="F33" s="14">
        <f t="shared" si="2"/>
        <v>0.44854166666666673</v>
      </c>
      <c r="G33" s="14">
        <f t="shared" si="3"/>
        <v>7.1458333333333346E-2</v>
      </c>
      <c r="H33" s="55" t="s">
        <v>54</v>
      </c>
      <c r="I33" s="56"/>
      <c r="J33" s="57"/>
      <c r="K33" s="29"/>
      <c r="L33" s="30"/>
      <c r="M33" s="13"/>
    </row>
    <row r="34" spans="1:13" ht="20.100000000000001" customHeight="1" x14ac:dyDescent="0.2">
      <c r="A34" s="1"/>
      <c r="B34" s="19">
        <v>22</v>
      </c>
      <c r="C34" s="14">
        <f t="shared" si="0"/>
        <v>7.0532407407407419E-2</v>
      </c>
      <c r="D34" s="14">
        <f t="shared" si="1"/>
        <v>0.44761574074074079</v>
      </c>
      <c r="E34" s="8"/>
      <c r="F34" s="14">
        <f t="shared" si="2"/>
        <v>0.45194444444444448</v>
      </c>
      <c r="G34" s="14">
        <f t="shared" si="3"/>
        <v>7.4861111111111128E-2</v>
      </c>
      <c r="H34" s="55" t="s">
        <v>55</v>
      </c>
      <c r="I34" s="56"/>
      <c r="J34" s="57"/>
      <c r="K34" s="29"/>
      <c r="L34" s="30"/>
      <c r="M34" s="13"/>
    </row>
    <row r="35" spans="1:13" ht="20.100000000000001" customHeight="1" x14ac:dyDescent="0.2">
      <c r="A35" s="1"/>
      <c r="B35" s="19">
        <v>23</v>
      </c>
      <c r="C35" s="14">
        <f t="shared" si="0"/>
        <v>7.3738425925925943E-2</v>
      </c>
      <c r="D35" s="14">
        <f t="shared" si="1"/>
        <v>0.45082175925925932</v>
      </c>
      <c r="E35" s="8"/>
      <c r="F35" s="14">
        <f t="shared" si="2"/>
        <v>0.45534722222222229</v>
      </c>
      <c r="G35" s="14">
        <f t="shared" si="3"/>
        <v>7.8263888888888911E-2</v>
      </c>
      <c r="H35" s="55" t="s">
        <v>56</v>
      </c>
      <c r="I35" s="56"/>
      <c r="J35" s="57"/>
      <c r="K35" s="29"/>
      <c r="L35" s="30"/>
      <c r="M35" s="13"/>
    </row>
    <row r="36" spans="1:13" ht="20.100000000000001" customHeight="1" x14ac:dyDescent="0.2">
      <c r="A36" s="1"/>
      <c r="B36" s="19">
        <v>24</v>
      </c>
      <c r="C36" s="14">
        <f t="shared" si="0"/>
        <v>7.6944444444444454E-2</v>
      </c>
      <c r="D36" s="14">
        <f t="shared" si="1"/>
        <v>0.45402777777777781</v>
      </c>
      <c r="E36" s="8"/>
      <c r="F36" s="14">
        <f t="shared" si="2"/>
        <v>0.45875000000000005</v>
      </c>
      <c r="G36" s="14">
        <f t="shared" si="3"/>
        <v>8.1666666666666679E-2</v>
      </c>
      <c r="H36" s="55" t="s">
        <v>57</v>
      </c>
      <c r="I36" s="56"/>
      <c r="J36" s="57"/>
      <c r="K36" s="29" t="s">
        <v>36</v>
      </c>
      <c r="L36" s="30" t="s">
        <v>58</v>
      </c>
      <c r="M36" s="13"/>
    </row>
    <row r="37" spans="1:13" ht="20.100000000000001" customHeight="1" x14ac:dyDescent="0.2">
      <c r="A37" s="1"/>
      <c r="B37" s="19">
        <v>25</v>
      </c>
      <c r="C37" s="14">
        <f t="shared" si="0"/>
        <v>8.0150462962962979E-2</v>
      </c>
      <c r="D37" s="14">
        <f t="shared" si="1"/>
        <v>0.45723379629629635</v>
      </c>
      <c r="E37" s="8"/>
      <c r="F37" s="14">
        <f t="shared" si="2"/>
        <v>0.46215277777777786</v>
      </c>
      <c r="G37" s="14">
        <f t="shared" si="3"/>
        <v>8.5069444444444461E-2</v>
      </c>
      <c r="H37" s="55" t="s">
        <v>59</v>
      </c>
      <c r="I37" s="56"/>
      <c r="J37" s="57"/>
      <c r="K37" s="29"/>
      <c r="L37" s="30"/>
      <c r="M37" s="13"/>
    </row>
    <row r="38" spans="1:13" ht="20.100000000000001" customHeight="1" x14ac:dyDescent="0.2">
      <c r="A38" s="1"/>
      <c r="B38" s="19">
        <v>26</v>
      </c>
      <c r="C38" s="14">
        <f t="shared" si="0"/>
        <v>8.335648148148149E-2</v>
      </c>
      <c r="D38" s="14">
        <f t="shared" si="1"/>
        <v>0.46043981481481489</v>
      </c>
      <c r="E38" s="8"/>
      <c r="F38" s="14">
        <f t="shared" si="2"/>
        <v>0.46555555555555561</v>
      </c>
      <c r="G38" s="14">
        <f t="shared" si="3"/>
        <v>8.8472222222222244E-2</v>
      </c>
      <c r="H38" s="55" t="s">
        <v>60</v>
      </c>
      <c r="I38" s="56"/>
      <c r="J38" s="57"/>
      <c r="K38" s="29"/>
      <c r="L38" s="30"/>
      <c r="M38" s="13"/>
    </row>
    <row r="39" spans="1:13" ht="20.100000000000001" customHeight="1" x14ac:dyDescent="0.2">
      <c r="A39" s="1"/>
      <c r="B39" s="19">
        <v>27</v>
      </c>
      <c r="C39" s="14">
        <f t="shared" si="0"/>
        <v>8.6562500000000014E-2</v>
      </c>
      <c r="D39" s="14">
        <f t="shared" si="1"/>
        <v>0.46364583333333342</v>
      </c>
      <c r="E39" s="8"/>
      <c r="F39" s="14">
        <f t="shared" si="2"/>
        <v>0.46895833333333337</v>
      </c>
      <c r="G39" s="14">
        <f t="shared" si="3"/>
        <v>9.1875000000000012E-2</v>
      </c>
      <c r="H39" s="55" t="s">
        <v>61</v>
      </c>
      <c r="I39" s="56"/>
      <c r="J39" s="57"/>
      <c r="K39" s="29"/>
      <c r="L39" s="30"/>
      <c r="M39" s="13"/>
    </row>
    <row r="40" spans="1:13" ht="20.100000000000001" customHeight="1" x14ac:dyDescent="0.2">
      <c r="A40" s="1"/>
      <c r="B40" s="19">
        <v>28</v>
      </c>
      <c r="C40" s="14">
        <f t="shared" si="0"/>
        <v>8.9768518518518539E-2</v>
      </c>
      <c r="D40" s="14">
        <f t="shared" si="1"/>
        <v>0.46685185185185191</v>
      </c>
      <c r="E40" s="8"/>
      <c r="F40" s="14">
        <f t="shared" si="2"/>
        <v>0.47236111111111118</v>
      </c>
      <c r="G40" s="14">
        <f t="shared" si="3"/>
        <v>9.5277777777777795E-2</v>
      </c>
      <c r="H40" s="55" t="s">
        <v>62</v>
      </c>
      <c r="I40" s="56"/>
      <c r="J40" s="57"/>
      <c r="K40" s="29"/>
      <c r="L40" s="30"/>
      <c r="M40" s="13"/>
    </row>
    <row r="41" spans="1:13" ht="20.100000000000001" customHeight="1" x14ac:dyDescent="0.2">
      <c r="A41" s="1"/>
      <c r="B41" s="19">
        <v>29</v>
      </c>
      <c r="C41" s="14">
        <f t="shared" si="0"/>
        <v>9.297453703703705E-2</v>
      </c>
      <c r="D41" s="14">
        <f t="shared" si="1"/>
        <v>0.47005787037037045</v>
      </c>
      <c r="E41" s="8"/>
      <c r="F41" s="14">
        <f t="shared" si="2"/>
        <v>0.47576388888888899</v>
      </c>
      <c r="G41" s="14">
        <f t="shared" si="3"/>
        <v>9.8680555555555577E-2</v>
      </c>
      <c r="H41" s="55" t="s">
        <v>63</v>
      </c>
      <c r="I41" s="56"/>
      <c r="J41" s="57"/>
      <c r="K41" s="29"/>
      <c r="L41" s="30"/>
      <c r="M41" s="13"/>
    </row>
    <row r="42" spans="1:13" ht="20.100000000000001" customHeight="1" x14ac:dyDescent="0.2">
      <c r="A42" s="1"/>
      <c r="B42" s="19">
        <v>30</v>
      </c>
      <c r="C42" s="14">
        <f t="shared" si="0"/>
        <v>9.6180555555555575E-2</v>
      </c>
      <c r="D42" s="14">
        <f t="shared" si="1"/>
        <v>0.47326388888888893</v>
      </c>
      <c r="E42" s="8"/>
      <c r="F42" s="14">
        <f t="shared" si="2"/>
        <v>0.47916666666666674</v>
      </c>
      <c r="G42" s="14">
        <f t="shared" si="3"/>
        <v>0.10208333333333336</v>
      </c>
      <c r="H42" s="55" t="s">
        <v>63</v>
      </c>
      <c r="I42" s="56"/>
      <c r="J42" s="57"/>
      <c r="K42" s="29"/>
      <c r="L42" s="30"/>
      <c r="M42" s="13"/>
    </row>
    <row r="43" spans="1:13" ht="20.100000000000001" customHeight="1" x14ac:dyDescent="0.2">
      <c r="A43" s="1"/>
      <c r="B43" s="19">
        <v>31</v>
      </c>
      <c r="C43" s="14">
        <f t="shared" si="0"/>
        <v>9.9386574074074086E-2</v>
      </c>
      <c r="D43" s="14">
        <f t="shared" si="1"/>
        <v>0.47646990740740747</v>
      </c>
      <c r="E43" s="8"/>
      <c r="F43" s="14">
        <f t="shared" si="2"/>
        <v>0.4825694444444445</v>
      </c>
      <c r="G43" s="14">
        <f t="shared" si="3"/>
        <v>0.10548611111111113</v>
      </c>
      <c r="H43" s="55" t="s">
        <v>64</v>
      </c>
      <c r="I43" s="56"/>
      <c r="J43" s="57"/>
      <c r="K43" s="29" t="s">
        <v>47</v>
      </c>
      <c r="L43" s="30" t="s">
        <v>58</v>
      </c>
      <c r="M43" s="13"/>
    </row>
    <row r="44" spans="1:13" ht="20.100000000000001" customHeight="1" x14ac:dyDescent="0.2">
      <c r="A44" s="1"/>
      <c r="B44" s="19">
        <v>32</v>
      </c>
      <c r="C44" s="14">
        <f t="shared" si="0"/>
        <v>0.10259259259259261</v>
      </c>
      <c r="D44" s="14">
        <f t="shared" si="1"/>
        <v>0.47967592592592601</v>
      </c>
      <c r="E44" s="8"/>
      <c r="F44" s="14">
        <f t="shared" si="2"/>
        <v>0.48597222222222231</v>
      </c>
      <c r="G44" s="14">
        <f t="shared" si="3"/>
        <v>0.10888888888888891</v>
      </c>
      <c r="H44" s="55" t="s">
        <v>65</v>
      </c>
      <c r="I44" s="56"/>
      <c r="J44" s="57"/>
      <c r="K44" s="29"/>
      <c r="L44" s="30"/>
      <c r="M44" s="13"/>
    </row>
    <row r="45" spans="1:13" ht="20.100000000000001" customHeight="1" x14ac:dyDescent="0.2">
      <c r="A45" s="1"/>
      <c r="B45" s="19">
        <v>33</v>
      </c>
      <c r="C45" s="14">
        <f t="shared" si="0"/>
        <v>0.10579861111111113</v>
      </c>
      <c r="D45" s="14">
        <f t="shared" si="1"/>
        <v>0.48288194444444454</v>
      </c>
      <c r="E45" s="8"/>
      <c r="F45" s="14">
        <f t="shared" si="2"/>
        <v>0.48937500000000006</v>
      </c>
      <c r="G45" s="14">
        <f t="shared" si="3"/>
        <v>0.11229166666666669</v>
      </c>
      <c r="H45" s="55" t="s">
        <v>66</v>
      </c>
      <c r="I45" s="56"/>
      <c r="J45" s="57"/>
      <c r="K45" s="29"/>
      <c r="L45" s="30"/>
      <c r="M45" s="13"/>
    </row>
    <row r="46" spans="1:13" ht="20.100000000000001" customHeight="1" x14ac:dyDescent="0.2">
      <c r="A46" s="1"/>
      <c r="B46" s="19">
        <v>34</v>
      </c>
      <c r="C46" s="14">
        <f t="shared" si="0"/>
        <v>0.10900462962962965</v>
      </c>
      <c r="D46" s="14">
        <f t="shared" si="1"/>
        <v>0.48608796296296303</v>
      </c>
      <c r="E46" s="8"/>
      <c r="F46" s="14">
        <f t="shared" si="2"/>
        <v>0.49277777777777787</v>
      </c>
      <c r="G46" s="14">
        <f t="shared" si="3"/>
        <v>0.11569444444444446</v>
      </c>
      <c r="H46" s="55" t="s">
        <v>66</v>
      </c>
      <c r="I46" s="56"/>
      <c r="J46" s="57"/>
      <c r="K46" s="29"/>
      <c r="L46" s="30"/>
      <c r="M46" s="13"/>
    </row>
    <row r="47" spans="1:13" ht="20.100000000000001" customHeight="1" x14ac:dyDescent="0.2">
      <c r="A47" s="1"/>
      <c r="B47" s="19">
        <v>35</v>
      </c>
      <c r="C47" s="14">
        <f t="shared" si="0"/>
        <v>0.11221064814814817</v>
      </c>
      <c r="D47" s="14">
        <f t="shared" si="1"/>
        <v>0.48929398148148157</v>
      </c>
      <c r="E47" s="8"/>
      <c r="F47" s="14">
        <f t="shared" si="2"/>
        <v>0.49618055555555562</v>
      </c>
      <c r="G47" s="14">
        <f t="shared" si="3"/>
        <v>0.11909722222222224</v>
      </c>
      <c r="H47" s="55" t="s">
        <v>67</v>
      </c>
      <c r="I47" s="56"/>
      <c r="J47" s="57"/>
      <c r="K47" s="29"/>
      <c r="L47" s="30"/>
      <c r="M47" s="13"/>
    </row>
    <row r="48" spans="1:13" ht="20.100000000000001" customHeight="1" x14ac:dyDescent="0.2">
      <c r="A48" s="1"/>
      <c r="B48" s="19">
        <v>36</v>
      </c>
      <c r="C48" s="14">
        <f t="shared" si="0"/>
        <v>0.11541666666666668</v>
      </c>
      <c r="D48" s="14">
        <f t="shared" si="1"/>
        <v>0.49250000000000005</v>
      </c>
      <c r="E48" s="8"/>
      <c r="F48" s="14">
        <f t="shared" si="2"/>
        <v>0.49958333333333338</v>
      </c>
      <c r="G48" s="14">
        <f t="shared" si="3"/>
        <v>0.12250000000000003</v>
      </c>
      <c r="H48" s="55" t="s">
        <v>68</v>
      </c>
      <c r="I48" s="56"/>
      <c r="J48" s="57"/>
      <c r="K48" s="29"/>
      <c r="L48" s="30"/>
      <c r="M48" s="13"/>
    </row>
    <row r="49" spans="1:13" ht="20.100000000000001" customHeight="1" x14ac:dyDescent="0.2">
      <c r="A49" s="1"/>
      <c r="B49" s="19">
        <v>37</v>
      </c>
      <c r="C49" s="14">
        <f t="shared" si="0"/>
        <v>0.11862268518518521</v>
      </c>
      <c r="D49" s="14">
        <f t="shared" si="1"/>
        <v>0.49570601851851859</v>
      </c>
      <c r="E49" s="8"/>
      <c r="F49" s="14">
        <f t="shared" si="2"/>
        <v>0.50298611111111113</v>
      </c>
      <c r="G49" s="14">
        <f t="shared" si="3"/>
        <v>0.12590277777777781</v>
      </c>
      <c r="H49" s="55" t="s">
        <v>69</v>
      </c>
      <c r="I49" s="56"/>
      <c r="J49" s="57"/>
      <c r="K49" s="29"/>
      <c r="L49" s="30"/>
      <c r="M49" s="13"/>
    </row>
    <row r="50" spans="1:13" ht="20.100000000000001" customHeight="1" x14ac:dyDescent="0.2">
      <c r="A50" s="1"/>
      <c r="B50" s="19">
        <v>38</v>
      </c>
      <c r="C50" s="14">
        <f t="shared" si="0"/>
        <v>0.12182870370370373</v>
      </c>
      <c r="D50" s="14">
        <f t="shared" si="1"/>
        <v>0.49891203703703713</v>
      </c>
      <c r="E50" s="8"/>
      <c r="F50" s="14">
        <f t="shared" si="2"/>
        <v>0.506388888888889</v>
      </c>
      <c r="G50" s="14">
        <f t="shared" si="3"/>
        <v>0.12930555555555559</v>
      </c>
      <c r="H50" s="55" t="s">
        <v>70</v>
      </c>
      <c r="I50" s="56"/>
      <c r="J50" s="57"/>
      <c r="K50" s="29" t="s">
        <v>47</v>
      </c>
      <c r="L50" s="30" t="s">
        <v>48</v>
      </c>
      <c r="M50" s="13"/>
    </row>
    <row r="51" spans="1:13" ht="20.100000000000001" customHeight="1" x14ac:dyDescent="0.2">
      <c r="A51" s="1"/>
      <c r="B51" s="19">
        <v>39</v>
      </c>
      <c r="C51" s="14">
        <f t="shared" si="0"/>
        <v>0.12503472222222226</v>
      </c>
      <c r="D51" s="14">
        <f t="shared" si="1"/>
        <v>0.50211805555555566</v>
      </c>
      <c r="E51" s="8"/>
      <c r="F51" s="14">
        <f t="shared" si="2"/>
        <v>0.50979166666666675</v>
      </c>
      <c r="G51" s="14">
        <f t="shared" si="3"/>
        <v>0.13270833333333337</v>
      </c>
      <c r="H51" s="55" t="s">
        <v>71</v>
      </c>
      <c r="I51" s="56"/>
      <c r="J51" s="57"/>
      <c r="K51" s="29"/>
      <c r="L51" s="30"/>
      <c r="M51" s="13"/>
    </row>
    <row r="52" spans="1:13" ht="20.100000000000001" customHeight="1" x14ac:dyDescent="0.2">
      <c r="A52" s="1"/>
      <c r="B52" s="19">
        <v>40</v>
      </c>
      <c r="C52" s="14">
        <f t="shared" si="0"/>
        <v>0.12824074074074077</v>
      </c>
      <c r="D52" s="14">
        <f t="shared" si="1"/>
        <v>0.50532407407407409</v>
      </c>
      <c r="E52" s="8"/>
      <c r="F52" s="14">
        <f t="shared" si="2"/>
        <v>0.51319444444444451</v>
      </c>
      <c r="G52" s="14">
        <f t="shared" si="3"/>
        <v>0.13611111111111113</v>
      </c>
      <c r="H52" s="55" t="s">
        <v>71</v>
      </c>
      <c r="I52" s="56"/>
      <c r="J52" s="57"/>
      <c r="K52" s="29"/>
      <c r="L52" s="30"/>
      <c r="M52" s="13"/>
    </row>
    <row r="53" spans="1:13" ht="20.100000000000001" customHeight="1" x14ac:dyDescent="0.2">
      <c r="A53" s="1"/>
      <c r="B53" s="19">
        <v>41</v>
      </c>
      <c r="C53" s="14">
        <f t="shared" si="0"/>
        <v>0.13144675925925928</v>
      </c>
      <c r="D53" s="14">
        <f t="shared" si="1"/>
        <v>0.50853009259259263</v>
      </c>
      <c r="E53" s="8"/>
      <c r="F53" s="14">
        <f t="shared" si="2"/>
        <v>0.51659722222222226</v>
      </c>
      <c r="G53" s="14">
        <f t="shared" si="3"/>
        <v>0.13951388888888891</v>
      </c>
      <c r="H53" s="55" t="s">
        <v>72</v>
      </c>
      <c r="I53" s="56"/>
      <c r="J53" s="57"/>
      <c r="K53" s="29"/>
      <c r="L53" s="30"/>
      <c r="M53" s="13"/>
    </row>
    <row r="54" spans="1:13" ht="20.100000000000001" customHeight="1" x14ac:dyDescent="0.2">
      <c r="A54" s="1"/>
      <c r="B54" s="19">
        <v>41.5</v>
      </c>
      <c r="C54" s="14">
        <f t="shared" si="0"/>
        <v>0.13304976851851855</v>
      </c>
      <c r="D54" s="14">
        <f t="shared" si="1"/>
        <v>0.5101331018518519</v>
      </c>
      <c r="E54" s="8"/>
      <c r="F54" s="14">
        <f t="shared" si="2"/>
        <v>0.5182986111111112</v>
      </c>
      <c r="G54" s="14">
        <f t="shared" si="3"/>
        <v>0.14121527777777781</v>
      </c>
      <c r="H54" s="55" t="s">
        <v>73</v>
      </c>
      <c r="I54" s="56"/>
      <c r="J54" s="57"/>
      <c r="K54" s="29" t="s">
        <v>36</v>
      </c>
      <c r="L54" s="30" t="s">
        <v>37</v>
      </c>
      <c r="M54" s="13"/>
    </row>
    <row r="55" spans="1:13" ht="20.100000000000001" customHeight="1" x14ac:dyDescent="0.2">
      <c r="A55" s="1"/>
      <c r="B55" s="19">
        <v>42</v>
      </c>
      <c r="C55" s="14">
        <f t="shared" si="0"/>
        <v>0.13465277777777779</v>
      </c>
      <c r="D55" s="14">
        <f t="shared" si="1"/>
        <v>0.51173611111111117</v>
      </c>
      <c r="E55" s="8"/>
      <c r="F55" s="14">
        <f t="shared" si="2"/>
        <v>0.52</v>
      </c>
      <c r="G55" s="14">
        <f t="shared" si="3"/>
        <v>0.14291666666666669</v>
      </c>
      <c r="H55" s="55" t="s">
        <v>74</v>
      </c>
      <c r="I55" s="56"/>
      <c r="J55" s="57"/>
      <c r="K55" s="29"/>
      <c r="L55" s="30"/>
      <c r="M55" s="13"/>
    </row>
    <row r="56" spans="1:13" ht="20.100000000000001" customHeight="1" x14ac:dyDescent="0.2">
      <c r="A56" s="1"/>
      <c r="B56" s="19">
        <v>42.195</v>
      </c>
      <c r="C56" s="14">
        <f t="shared" si="0"/>
        <v>0.1352779513888889</v>
      </c>
      <c r="D56" s="14">
        <f t="shared" si="1"/>
        <v>0.51236128472222231</v>
      </c>
      <c r="E56" s="8"/>
      <c r="F56" s="14">
        <f t="shared" si="2"/>
        <v>0.52066354166666673</v>
      </c>
      <c r="G56" s="14">
        <f t="shared" si="3"/>
        <v>0.14358020833333338</v>
      </c>
      <c r="H56" s="55" t="s">
        <v>75</v>
      </c>
      <c r="I56" s="56"/>
      <c r="J56" s="57"/>
      <c r="K56" s="29"/>
      <c r="L56" s="30"/>
      <c r="M56" s="13"/>
    </row>
    <row r="57" spans="1:13" ht="12.75" customHeight="1" thickBot="1" x14ac:dyDescent="0.2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</row>
  </sheetData>
  <sheetProtection password="8E1B" sheet="1" objects="1" scenarios="1" selectLockedCells="1"/>
  <mergeCells count="57">
    <mergeCell ref="A6:M6"/>
    <mergeCell ref="A57:M57"/>
    <mergeCell ref="A9:M9"/>
    <mergeCell ref="H18:J18"/>
    <mergeCell ref="H19:J19"/>
    <mergeCell ref="H20:J20"/>
    <mergeCell ref="H21:J21"/>
    <mergeCell ref="H22:J22"/>
    <mergeCell ref="H12:J12"/>
    <mergeCell ref="H23:J23"/>
    <mergeCell ref="H16:J16"/>
    <mergeCell ref="H17:J17"/>
    <mergeCell ref="H7:J7"/>
    <mergeCell ref="I8:J8"/>
    <mergeCell ref="H24:J24"/>
    <mergeCell ref="H27:J27"/>
    <mergeCell ref="H28:J28"/>
    <mergeCell ref="H29:J29"/>
    <mergeCell ref="H25:J25"/>
    <mergeCell ref="H26:J26"/>
    <mergeCell ref="A1:M1"/>
    <mergeCell ref="A3:M3"/>
    <mergeCell ref="A4:M4"/>
    <mergeCell ref="A5:M5"/>
    <mergeCell ref="A2:M2"/>
    <mergeCell ref="H53:J53"/>
    <mergeCell ref="H34:J34"/>
    <mergeCell ref="H35:J35"/>
    <mergeCell ref="H42:J42"/>
    <mergeCell ref="H43:J43"/>
    <mergeCell ref="H36:J36"/>
    <mergeCell ref="H37:J37"/>
    <mergeCell ref="H38:J38"/>
    <mergeCell ref="H39:J39"/>
    <mergeCell ref="H40:J40"/>
    <mergeCell ref="H47:J47"/>
    <mergeCell ref="H41:J41"/>
    <mergeCell ref="H49:J49"/>
    <mergeCell ref="H50:J50"/>
    <mergeCell ref="H51:J51"/>
    <mergeCell ref="H52:J52"/>
    <mergeCell ref="H30:J30"/>
    <mergeCell ref="H31:J31"/>
    <mergeCell ref="H32:J32"/>
    <mergeCell ref="H33:J33"/>
    <mergeCell ref="H45:J45"/>
    <mergeCell ref="H46:J46"/>
    <mergeCell ref="H56:J56"/>
    <mergeCell ref="H10:J10"/>
    <mergeCell ref="H11:J11"/>
    <mergeCell ref="H13:J13"/>
    <mergeCell ref="H14:J14"/>
    <mergeCell ref="H15:J15"/>
    <mergeCell ref="H44:J44"/>
    <mergeCell ref="H54:J54"/>
    <mergeCell ref="H55:J55"/>
    <mergeCell ref="H48:J48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Rechner</vt:lpstr>
      <vt:lpstr>Hamburg</vt:lpstr>
      <vt:lpstr>Hamburg!Druckbereich</vt:lpstr>
      <vt:lpstr>Rechner!Druckbereich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Christians Marathon-Rechner</dc:title>
  <dc:subject>Lauf-und-Sport-Statistik</dc:subject>
  <dc:creator>Christian Geissler</dc:creator>
  <cp:lastModifiedBy>Christian Geissler</cp:lastModifiedBy>
  <cp:lastPrinted>2008-12-31T08:46:47Z</cp:lastPrinted>
  <dcterms:created xsi:type="dcterms:W3CDTF">2006-01-20T21:12:31Z</dcterms:created>
  <dcterms:modified xsi:type="dcterms:W3CDTF">2011-08-10T17:21:26Z</dcterms:modified>
</cp:coreProperties>
</file>